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CE" sheetId="1" r:id="rId5"/>
    <sheet state="visible" name="Categorical CE" sheetId="2" r:id="rId6"/>
    <sheet state="visible" name="Practice" sheetId="3" r:id="rId7"/>
    <sheet state="visible" name="Answers" sheetId="4" r:id="rId8"/>
  </sheets>
  <definedNames/>
  <calcPr/>
</workbook>
</file>

<file path=xl/sharedStrings.xml><?xml version="1.0" encoding="utf-8"?>
<sst xmlns="http://schemas.openxmlformats.org/spreadsheetml/2006/main" count="193" uniqueCount="148">
  <si>
    <t>Answers to the practice (no peeking too early)</t>
  </si>
  <si>
    <t>Practice: compute on a calculator and enter the answer</t>
  </si>
  <si>
    <t>Task 1</t>
  </si>
  <si>
    <t>Tolerance ±0.005. Natural logarithm ln.</t>
  </si>
  <si>
    <t>i=1</t>
  </si>
  <si>
    <t>Legend:</t>
  </si>
  <si>
    <t>yellow cells with blue text: change them</t>
  </si>
  <si>
    <t>everything else is formulas that recalculate by themselves</t>
  </si>
  <si>
    <t>Task 1: BCE (n=3)</t>
  </si>
  <si>
    <t>i</t>
  </si>
  <si>
    <t>y</t>
  </si>
  <si>
    <t>ŷ</t>
  </si>
  <si>
    <t>your answer: the term</t>
  </si>
  <si>
    <t>i=2</t>
  </si>
  <si>
    <t>check</t>
  </si>
  <si>
    <t>i=3</t>
  </si>
  <si>
    <t>BCE</t>
  </si>
  <si>
    <t>Task 2</t>
  </si>
  <si>
    <t>k=1</t>
  </si>
  <si>
    <t>k=2</t>
  </si>
  <si>
    <t>k=3</t>
  </si>
  <si>
    <t>CE</t>
  </si>
  <si>
    <t>Task 3</t>
  </si>
  <si>
    <t>exp(z)</t>
  </si>
  <si>
    <t>BCE:</t>
  </si>
  <si>
    <t>example of an entry: −0.223</t>
  </si>
  <si>
    <t>Task 2: categorical CE (K=3), probabilities already after softmax</t>
  </si>
  <si>
    <t>k</t>
  </si>
  <si>
    <t>your answer: y·ln(ŷ)</t>
  </si>
  <si>
    <t>CE:</t>
  </si>
  <si>
    <t>Task 3: softmax by hand, logits z = [0, 1, 2], correct class k=3</t>
  </si>
  <si>
    <t>z</t>
  </si>
  <si>
    <t>your answer: exp(z)</t>
  </si>
  <si>
    <t>your answer: ŷ</t>
  </si>
  <si>
    <t>check ŷ</t>
  </si>
  <si>
    <t>Categorical cross-entropy, step by step</t>
  </si>
  <si>
    <t>softmax:  ŷₖ = exp(zₖ) / Σⱼ exp(zⱼ)          CE = −Σₖ yₖ · ln(ŷₖ)</t>
  </si>
  <si>
    <t>Legend</t>
  </si>
  <si>
    <t>yellow: you enter it</t>
  </si>
  <si>
    <t>light blue: softmax (a separate step, not part of CE)</t>
  </si>
  <si>
    <t>Binary cross-entropy, step by step</t>
  </si>
  <si>
    <t>red: the CE formula itself, lighter = inside</t>
  </si>
  <si>
    <t>sigmoid:  ŷ = 1 / (1 + e^(−z))          BCE = −(1/n) · Σᵢ [ yᵢ·ln(ŷᵢ) + (1−yᵢ)·ln(1−ŷᵢ) ]</t>
  </si>
  <si>
    <t>1. Computation: logits → softmax → CE</t>
  </si>
  <si>
    <t>step 1: input</t>
  </si>
  <si>
    <t>step 2: softmax</t>
  </si>
  <si>
    <t>step 3: the CE formula →</t>
  </si>
  <si>
    <t>light blue: sigmoid (a separate step, not part of BCE)</t>
  </si>
  <si>
    <t>y (1 = correct class)</t>
  </si>
  <si>
    <t>red: the BCE formula itself, lighter = inside the bracket</t>
  </si>
  <si>
    <t>logit z</t>
  </si>
  <si>
    <t>ŷ = softmax(z)</t>
  </si>
  <si>
    <t>ln(ŷ)</t>
  </si>
  <si>
    <t>y · ln(ŷ)</t>
  </si>
  <si>
    <t>1. Computation: logit → sigmoid → BCE</t>
  </si>
  <si>
    <t>step 2: sigmoid</t>
  </si>
  <si>
    <t>step 3: the BCE formula, brackets from the inside out →</t>
  </si>
  <si>
    <t>y (1 = “yes”, 0 = “no”)</t>
  </si>
  <si>
    <t>ŷ = sigmoid(z)</t>
  </si>
  <si>
    <t>(1−y) · ln(1−ŷ)</t>
  </si>
  <si>
    <t>[ sum of the two ]</t>
  </si>
  <si>
    <t>Σ ŷ =</t>
  </si>
  <si>
    <t>← always 1 for softmax</t>
  </si>
  <si>
    <t>Σ</t>
  </si>
  <si>
    <t>CE = −Σ</t>
  </si>
  <si>
    <t>check: −ln(ŷ of the correct class)</t>
  </si>
  <si>
    <t>In the y·ln(ŷ) column only one term survives: the one where y = 1. So CE = −ln(probability of the correct class).</t>
  </si>
  <si>
    <t>Try it: set the logit of k=2 to 5 → CE is almost 0.  Set it to −2 → CE is large. The sum of ŷ stays 1.</t>
  </si>
  <si>
    <t>2. What happens if logits go into CE directly (without softmax)</t>
  </si>
  <si>
    <t>logit z (the same)</t>
  </si>
  <si>
    <t>ln(z) directly</t>
  </si>
  <si>
    <t>y · ln(z)</t>
  </si>
  <si>
    <t>what happened</t>
  </si>
  <si>
    <t>Σ over all i</t>
  </si>
  <si>
    <t>n</t>
  </si>
  <si>
    <t>CE without softmax</t>
  </si>
  <si>
    <t>BCE = −Σ / n</t>
  </si>
  <si>
    <t>CE with softmax</t>
  </si>
  <si>
    <t>link to block 1, for comparison</t>
  </si>
  <si>
    <t>Try it in block 1: logit of k=2 → 100. Without softmax the loss goes to −4.6, at 1000 → −6.9 and so on with no floor: the network will just inflate the logit and learn nothing. With softmax the loss stops at 0.</t>
  </si>
  <si>
    <t>Try it: logit of k=2 → −1. Without softmax: an error (the ln of a negative number does not exist). With softmax everything is computed; the loss is just large.</t>
  </si>
  <si>
    <t>3. Why: the function −ln(x) works only on the interval (0, 1]</t>
  </si>
  <si>
    <t>x: what went into ln</t>
  </si>
  <si>
    <t>−ln(x)</t>
  </si>
  <si>
    <t>zone</t>
  </si>
  <si>
    <t>meaning</t>
  </si>
  <si>
    <t>x ≤ 0</t>
  </si>
  <si>
    <t>the logarithm does not exist → NaN</t>
  </si>
  <si>
    <t>check: mean of −ln(p of the right answer)</t>
  </si>
  <si>
    <t>probability</t>
  </si>
  <si>
    <t>almost 0 on the correct class → a huge penalty</t>
  </si>
  <si>
    <t>a bad answer → a large penalty</t>
  </si>
  <si>
    <t>In each row only one term is alive: for y=1, ln(ŷ) remains; for y=0, ln(1−ŷ). So the penalty is always −ln(the probability the model gave to the right answer).</t>
  </si>
  <si>
    <t>Try it: row 1, logit 2.2 → 6 (ŷ→0.998, penalty→0). Row 1, logit → −3 (ŷ→0.05 with y=1, penalty 3.0: this one row “weighs” more than the other four).</t>
  </si>
  <si>
    <t>an unsure answer → a medium penalty</t>
  </si>
  <si>
    <t>2. What happens if logits go into BCE directly (without sigmoid)</t>
  </si>
  <si>
    <t>a good answer → a small penalty</t>
  </si>
  <si>
    <t>ln(1−z) directly</t>
  </si>
  <si>
    <t>y·ln(z) + (1−y)·ln(1−z)</t>
  </si>
  <si>
    <t>a perfect answer → penalty 0 (the minimum)</t>
  </si>
  <si>
    <t>x &gt; 1</t>
  </si>
  <si>
    <t>loss &lt; 0: “better than perfect”, nonsense</t>
  </si>
  <si>
    <t>even smaller: the network wants to increase x</t>
  </si>
  <si>
    <t>no floor: loss → −∞, training diverges</t>
  </si>
  <si>
    <t>Green: the zone of probabilities, where softmax always lands. Red: the zone of logits, which must not go into CE directly. The x values in the yellow cells can be changed.</t>
  </si>
  <si>
    <t>x</t>
  </si>
  <si>
    <t>Summary</t>
  </si>
  <si>
    <t>BCE without sigmoid</t>
  </si>
  <si>
    <t>• The CE formula knows only about probabilities: numbers from 0 to 1 that sum to 1.</t>
  </si>
  <si>
    <t>• Logits are any numbers from −∞ to +∞. Fed into CE directly, they give either an error or a negative loss with no floor.</t>
  </si>
  <si>
    <t>• Softmax is a translator: it squeezes any logits into (0, 1) with a sum of 1. That is why the card says “CE + softmax”.</t>
  </si>
  <si>
    <t>• In code, check who applies softmax: nn.CrossEntropyLoss expects logits (applies it itself), nn.NLLLoss expects log-probabilities.</t>
  </si>
  <si>
    <t>BCE with sigmoid</t>
  </si>
  <si>
    <t>BCE has two branches, and both must exist. Logit 2.2 with y=1: ln(2.2) &gt; 0 is already a penalty with the opposite sign, and ln(1−2.2) = ln(−1.2) does not exist. The factor (1−y)=0 does not help: in computation 0·NaN = NaN.</t>
  </si>
  <si>
    <t>One such row in a batch is enough: the whole loss is NaN, the gradients are NaN, and after the optimizer step the network weights are NaN too. Training is not “bad”, it is dead.</t>
  </si>
  <si>
    <t>Sigmoid solves both problems at once: ŷ ∈ (0,1) and 1−ŷ ∈ (0,1), so both logarithms always exist and are always ≤ 0.</t>
  </si>
  <si>
    <t>3. Why: both branches of BCE work only on the interval (0, 1)</t>
  </si>
  <si>
    <t>x: what went in</t>
  </si>
  <si>
    <t>penalty for y=1: −ln(x)</t>
  </si>
  <si>
    <t>penalty for y=0: −ln(1−x)</t>
  </si>
  <si>
    <t>for y=1, ln(x) does not exist → NaN</t>
  </si>
  <si>
    <t>for y=1, ln(0) does not exist → NaN</t>
  </si>
  <si>
    <t>y=1: almost 0 on “yes” → a huge penalty;  y=0: almost perfect → ~0</t>
  </si>
  <si>
    <t>y=1: bad;  y=0: good</t>
  </si>
  <si>
    <t>uncertainty: penalty 0.693 either way</t>
  </si>
  <si>
    <t>y=1: good;  y=0: bad</t>
  </si>
  <si>
    <t>y=1: almost perfect;  y=0: almost 0 on “no” → a huge penalty</t>
  </si>
  <si>
    <t>x ≥ 1</t>
  </si>
  <si>
    <t>for y=0, ln(0) does not exist → NaN</t>
  </si>
  <si>
    <t>y=1: loss &lt; 0, “better than perfect”;  y=0: ln(−1) does not exist</t>
  </si>
  <si>
    <t>y=1: loss −2.3 and falling with no floor</t>
  </si>
  <si>
    <t>Green: the zone of probabilities, where sigmoid always lands. Red: the zone of logits. BCE has two branches and two “walls”: at zero (for y=1) and at one (for y=0). The x values can be changed.</t>
  </si>
  <si>
    <t>y=1: −ln(ŷ)</t>
  </si>
  <si>
    <t>y=0: −ln(1−ŷ)</t>
  </si>
  <si>
    <t>4. How sigmoid squeezes any logit into (0, 1)</t>
  </si>
  <si>
    <t>e^(−z)</t>
  </si>
  <si>
    <t>ŷ = 1/(1+e^(−z))</t>
  </si>
  <si>
    <t>1 − ŷ</t>
  </si>
  <si>
    <t>comment</t>
  </si>
  <si>
    <t>almost 0: a confident “no”</t>
  </si>
  <si>
    <t>exactly 0.5: complete uncertainty</t>
  </si>
  <si>
    <t>almost 1: a confident “yes”</t>
  </si>
  <si>
    <t>Whatever goes in, −1000 or +1000, ŷ stays strictly between 0 and 1, and so does 1−ŷ. That is the “+ sigmoid” on the card: a translator from the language of logits to the language of probabilities.</t>
  </si>
  <si>
    <t>• BCE is CE for two classes written through a single number ŷ: the probability of “yes” = ŷ, the probability of “no” = 1−ŷ.</t>
  </si>
  <si>
    <t>• The formula knows only about ŷ ∈ (0,1). Logits live on the whole line: fed in directly, they give NaN or a penalty with the opposite sign.</t>
  </si>
  <si>
    <t>• Sigmoid squeezes any logit into (0,1). Softmax for K=2 gives exactly a sigmoid: it is one and the same idea.</t>
  </si>
  <si>
    <t>• Averaging over n is only there so that the loss does not depend on the batch size; the shape of the penalty comes from −ln.</t>
  </si>
  <si>
    <t>• In code: nn.BCEWithLogitsLoss expects logits (applies sigmoid itself, and more stably), nn.BCELoss expects probabilities.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</si>
</sst>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000"/>
  </numFmts>
  <fonts count="12">
    <font>
      <sz val="11.0"/>
      <color theme="1"/>
      <name val="Calibri"/>
      <scheme val="minor"/>
    </font>
    <font>
      <b/>
      <sz val="14.0"/>
      <color theme="1"/>
      <name val="Arial"/>
    </font>
    <font>
      <sz val="11.0"/>
      <color theme="1"/>
      <name val="Calibri"/>
    </font>
    <font>
      <b/>
      <sz val="11.0"/>
      <color theme="1"/>
      <name val="Arial"/>
    </font>
    <font>
      <sz val="11.0"/>
      <color theme="1"/>
      <name val="Arial"/>
    </font>
    <font>
      <sz val="11.0"/>
      <color rgb="FF0000FF"/>
      <name val="Arial"/>
    </font>
    <font>
      <i/>
      <sz val="11.0"/>
      <color rgb="FF888888"/>
      <name val="Arial"/>
    </font>
    <font/>
    <font>
      <b/>
      <sz val="12.0"/>
      <color theme="1"/>
      <name val="Arial"/>
    </font>
    <font>
      <b/>
      <sz val="11.0"/>
      <color rgb="FFFFFFFF"/>
      <name val="Arial"/>
    </font>
    <font>
      <i/>
      <sz val="11.0"/>
      <color rgb="FF666666"/>
      <name val="Arial"/>
    </font>
    <font>
      <i/>
      <sz val="11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D6EAF8"/>
        <bgColor rgb="FFD6EAF8"/>
      </patternFill>
    </fill>
    <fill>
      <patternFill patternType="solid">
        <fgColor rgb="FFFADBD8"/>
        <bgColor rgb="FFFADBD8"/>
      </patternFill>
    </fill>
    <fill>
      <patternFill patternType="solid">
        <fgColor rgb="FF2E86C1"/>
        <bgColor rgb="FF2E86C1"/>
      </patternFill>
    </fill>
    <fill>
      <patternFill patternType="solid">
        <fgColor rgb="FFF5B7B1"/>
        <bgColor rgb="FFF5B7B1"/>
      </patternFill>
    </fill>
    <fill>
      <patternFill patternType="solid">
        <fgColor rgb="FFEC7063"/>
        <bgColor rgb="FFEC7063"/>
      </patternFill>
    </fill>
    <fill>
      <patternFill patternType="solid">
        <fgColor rgb="FFC0392B"/>
        <bgColor rgb="FFC0392B"/>
      </patternFill>
    </fill>
    <fill>
      <patternFill patternType="solid">
        <fgColor rgb="FFD5F5E3"/>
        <bgColor rgb="FFD5F5E3"/>
      </patternFill>
    </fill>
  </fills>
  <borders count="9">
    <border/>
    <border>
      <left/>
      <right/>
      <top/>
      <bottom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/>
      <top/>
      <bottom/>
    </border>
    <border>
      <right/>
      <top/>
      <bottom/>
    </border>
    <border>
      <top/>
      <bottom/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shrinkToFit="0" vertical="bottom" wrapText="0"/>
    </xf>
    <xf borderId="2" fillId="3" fontId="3" numFmtId="0" xfId="0" applyAlignment="1" applyBorder="1" applyFill="1" applyFont="1">
      <alignment horizontal="center" shrinkToFit="0" vertical="bottom" wrapText="0"/>
    </xf>
    <xf borderId="0" fillId="0" fontId="4" numFmtId="164" xfId="0" applyAlignment="1" applyFont="1" applyNumberFormat="1">
      <alignment shrinkToFit="0" vertical="bottom" wrapText="0"/>
    </xf>
    <xf borderId="2" fillId="2" fontId="5" numFmtId="0" xfId="0" applyAlignment="1" applyBorder="1" applyFill="1" applyFon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0" fillId="0" fontId="6" numFmtId="0" xfId="0" applyAlignment="1" applyFont="1">
      <alignment shrinkToFit="0" vertical="bottom" wrapText="0"/>
    </xf>
    <xf borderId="1" fillId="3" fontId="3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ill="1" applyFont="1">
      <alignment horizontal="left" shrinkToFit="0" vertical="center" wrapText="1"/>
    </xf>
    <xf borderId="4" fillId="0" fontId="7" numFmtId="0" xfId="0" applyBorder="1" applyFont="1"/>
    <xf borderId="3" fillId="4" fontId="4" numFmtId="0" xfId="0" applyAlignment="1" applyBorder="1" applyFill="1" applyFont="1">
      <alignment horizontal="left" shrinkToFit="0" vertical="center" wrapText="1"/>
    </xf>
    <xf borderId="3" fillId="5" fontId="4" numFmtId="0" xfId="0" applyAlignment="1" applyBorder="1" applyFill="1" applyFont="1">
      <alignment horizontal="left" shrinkToFit="0" vertical="center" wrapText="1"/>
    </xf>
    <xf borderId="5" fillId="0" fontId="7" numFmtId="0" xfId="0" applyBorder="1" applyFont="1"/>
    <xf borderId="0" fillId="0" fontId="8" numFmtId="0" xfId="0" applyAlignment="1" applyFont="1">
      <alignment shrinkToFit="0" vertical="bottom" wrapText="0"/>
    </xf>
    <xf borderId="6" fillId="2" fontId="3" numFmtId="0" xfId="0" applyAlignment="1" applyBorder="1" applyFill="1" applyFont="1">
      <alignment horizontal="center" shrinkToFit="0" vertical="center" wrapText="1"/>
    </xf>
    <xf borderId="7" fillId="0" fontId="7" numFmtId="0" xfId="0" applyBorder="1" applyFont="1"/>
    <xf borderId="2" fillId="6" fontId="9" numFmtId="0" xfId="0" applyAlignment="1" applyBorder="1" applyFill="1" applyFont="1">
      <alignment horizontal="center" shrinkToFit="0" vertical="center" wrapText="1"/>
    </xf>
    <xf borderId="6" fillId="5" fontId="3" numFmtId="0" xfId="0" applyAlignment="1" applyBorder="1" applyFill="1" applyFont="1">
      <alignment horizontal="center" shrinkToFit="0" vertical="center" wrapText="1"/>
    </xf>
    <xf borderId="2" fillId="3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2" fillId="4" fontId="3" numFmtId="0" xfId="0" applyAlignment="1" applyBorder="1" applyFill="1" applyFont="1">
      <alignment horizontal="center" shrinkToFit="0" vertical="center" wrapText="1"/>
    </xf>
    <xf borderId="2" fillId="5" fontId="3" numFmtId="0" xfId="0" applyAlignment="1" applyBorder="1" applyFill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2" fillId="4" fontId="4" numFmtId="164" xfId="0" applyAlignment="1" applyBorder="1" applyFill="1" applyFont="1" applyNumberFormat="1">
      <alignment horizontal="center" shrinkToFit="0" vertical="center" wrapText="1"/>
    </xf>
    <xf borderId="8" fillId="0" fontId="7" numFmtId="0" xfId="0" applyBorder="1" applyFont="1"/>
    <xf borderId="2" fillId="0" fontId="4" numFmtId="164" xfId="0" applyAlignment="1" applyBorder="1" applyFont="1" applyNumberFormat="1">
      <alignment horizontal="center" shrinkToFit="0" vertical="center" wrapText="1"/>
    </xf>
    <xf borderId="2" fillId="5" fontId="4" numFmtId="164" xfId="0" applyAlignment="1" applyBorder="1" applyFill="1" applyFont="1" applyNumberFormat="1">
      <alignment horizontal="center" shrinkToFit="0" vertical="center" wrapText="1"/>
    </xf>
    <xf borderId="2" fillId="7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2" fillId="2" fontId="5" numFmtId="2" xfId="0" applyAlignment="1" applyBorder="1" applyFill="1" applyFont="1" applyNumberFormat="1">
      <alignment horizontal="center" shrinkToFit="0" vertical="center" wrapText="1"/>
    </xf>
    <xf borderId="0" fillId="0" fontId="10" numFmtId="0" xfId="0" applyAlignment="1" applyFont="1">
      <alignment horizontal="left" shrinkToFit="0" vertical="center" wrapText="1"/>
    </xf>
    <xf borderId="2" fillId="8" fontId="9" numFmtId="0" xfId="0" applyAlignment="1" applyBorder="1" applyFill="1" applyFont="1">
      <alignment horizontal="center" shrinkToFit="0" vertical="center" wrapText="1"/>
    </xf>
    <xf borderId="2" fillId="8" fontId="9" numFmtId="164" xfId="0" applyAlignment="1" applyBorder="1" applyFill="1" applyFont="1" applyNumberFormat="1">
      <alignment horizontal="center" shrinkToFit="0" vertical="center" wrapText="1"/>
    </xf>
    <xf borderId="2" fillId="9" fontId="9" numFmtId="0" xfId="0" applyAlignment="1" applyBorder="1" applyFill="1" applyFont="1">
      <alignment horizontal="center" shrinkToFit="0" vertical="center" wrapText="1"/>
    </xf>
    <xf borderId="2" fillId="9" fontId="9" numFmtId="164" xfId="0" applyAlignment="1" applyBorder="1" applyFill="1" applyFont="1" applyNumberFormat="1">
      <alignment horizontal="center" shrinkToFit="0" vertical="center" wrapText="1"/>
    </xf>
    <xf borderId="2" fillId="7" fontId="4" numFmtId="164" xfId="0" applyAlignment="1" applyBorder="1" applyFill="1" applyFont="1" applyNumberForma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0" fillId="0" fontId="11" numFmtId="0" xfId="0" applyAlignment="1" applyFont="1">
      <alignment horizontal="left" shrinkToFit="0" vertical="center" wrapText="1"/>
    </xf>
    <xf borderId="2" fillId="0" fontId="4" numFmtId="2" xfId="0" applyAlignment="1" applyBorder="1" applyFont="1" applyNumberFormat="1">
      <alignment horizontal="center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2" fillId="0" fontId="10" numFmtId="0" xfId="0" applyAlignment="1" applyBorder="1" applyFont="1">
      <alignment horizontal="left" shrinkToFit="0" vertical="center" wrapText="1"/>
    </xf>
    <xf borderId="2" fillId="5" fontId="4" numFmtId="0" xfId="0" applyAlignment="1" applyBorder="1" applyFill="1" applyFont="1">
      <alignment horizontal="left" shrinkToFit="0" vertical="center" wrapText="1"/>
    </xf>
    <xf borderId="2" fillId="10" fontId="4" numFmtId="164" xfId="0" applyAlignment="1" applyBorder="1" applyFill="1" applyFont="1" applyNumberFormat="1">
      <alignment horizontal="center" shrinkToFit="0" vertical="center" wrapText="1"/>
    </xf>
    <xf borderId="2" fillId="10" fontId="3" numFmtId="0" xfId="0" applyAlignment="1" applyBorder="1" applyFill="1" applyFont="1">
      <alignment horizontal="center" shrinkToFit="0" vertical="center" wrapText="1"/>
    </xf>
    <xf borderId="2" fillId="10" fontId="4" numFmtId="0" xfId="0" applyAlignment="1" applyBorder="1" applyFill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6" fillId="5" fontId="4" numFmtId="0" xfId="0" applyAlignment="1" applyBorder="1" applyFill="1" applyFont="1">
      <alignment horizontal="left" shrinkToFit="0" vertical="center" wrapText="1"/>
    </xf>
    <xf borderId="6" fillId="10" fontId="4" numFmtId="0" xfId="0" applyAlignment="1" applyBorder="1" applyFill="1" applyFont="1">
      <alignment horizontal="left" shrinkToFit="0" vertical="center" wrapText="1"/>
    </xf>
    <xf borderId="2" fillId="0" fontId="4" numFmtId="165" xfId="0" applyAlignment="1" applyBorder="1" applyFont="1" applyNumberFormat="1">
      <alignment horizontal="center" shrinkToFit="0" vertical="center" wrapText="1"/>
    </xf>
    <xf borderId="2" fillId="4" fontId="4" numFmtId="165" xfId="0" applyAlignment="1" applyBorder="1" applyFill="1" applyFont="1" applyNumberFormat="1">
      <alignment horizontal="center" shrinkToFit="0" vertical="center" wrapText="1"/>
    </xf>
    <xf borderId="6" fillId="0" fontId="10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Two branches of BCE: the penalty as a function of ŷ</a:t>
            </a:r>
          </a:p>
        </c:rich>
      </c:tx>
      <c:overlay val="0"/>
    </c:title>
    <c:plotArea>
      <c:layout/>
      <c:lineChart>
        <c:ser>
          <c:idx val="0"/>
          <c:order val="0"/>
          <c:tx>
            <c:v>y=1: −ln(ŷ)</c:v>
          </c:tx>
          <c:spPr>
            <a:ln w="28575" cmpd="sng">
              <a:solidFill>
                <a:srgbClr val="C0392B"/>
              </a:solidFill>
            </a:ln>
          </c:spPr>
          <c:marker>
            <c:symbol val="none"/>
          </c:marker>
          <c:cat>
            <c:strRef>
              <c:f>BCE!$A$51:$A$63</c:f>
            </c:strRef>
          </c:cat>
          <c:val>
            <c:numRef>
              <c:f>BCE!$B$51:$B$63</c:f>
              <c:numCache/>
            </c:numRef>
          </c:val>
          <c:smooth val="1"/>
        </c:ser>
        <c:ser>
          <c:idx val="1"/>
          <c:order val="1"/>
          <c:tx>
            <c:v>y=0: −ln(1−ŷ)</c:v>
          </c:tx>
          <c:spPr>
            <a:ln w="28575" cmpd="sng">
              <a:solidFill>
                <a:srgbClr val="2E86C1"/>
              </a:solidFill>
            </a:ln>
          </c:spPr>
          <c:marker>
            <c:symbol val="none"/>
          </c:marker>
          <c:cat>
            <c:strRef>
              <c:f>BCE!$A$51:$A$63</c:f>
            </c:strRef>
          </c:cat>
          <c:val>
            <c:numRef>
              <c:f>BCE!$C$51:$C$63</c:f>
              <c:numCache/>
            </c:numRef>
          </c:val>
          <c:smooth val="1"/>
        </c:ser>
        <c:axId val="471738312"/>
        <c:axId val="1038780504"/>
      </c:lineChart>
      <c:catAx>
        <c:axId val="471738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ŷ: the predicted probability of “yes”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038780504"/>
      </c:catAx>
      <c:valAx>
        <c:axId val="10387805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penalty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471738312"/>
      </c:valAx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−ln(x) on (0, 1]: the penalty for the probability of the correct class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−ln(x)</c:v>
          </c:tx>
          <c:spPr>
            <a:ln w="28575" cmpd="sng">
              <a:solidFill>
                <a:srgbClr val="C0392B"/>
              </a:solidFill>
            </a:ln>
          </c:spPr>
          <c:marker>
            <c:symbol val="none"/>
          </c:marker>
          <c:cat>
            <c:strRef>
              <c:f>'Categorical CE'!$A$46:$A$58</c:f>
            </c:strRef>
          </c:cat>
          <c:val>
            <c:numRef>
              <c:f>'Categorical CE'!$B$46:$B$58</c:f>
              <c:numCache/>
            </c:numRef>
          </c:val>
          <c:smooth val="1"/>
        </c:ser>
        <c:axId val="1413044608"/>
        <c:axId val="1104283946"/>
      </c:lineChart>
      <c:catAx>
        <c:axId val="1413044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ŷ of the correct class</a:t>
                </a:r>
              </a:p>
            </c:rich>
          </c:tx>
          <c:overlay val="0"/>
        </c:title>
        <c:numFmt formatCode="0.00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104283946"/>
      </c:catAx>
      <c:valAx>
        <c:axId val="110428394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1000">
                    <a:solidFill>
                      <a:srgbClr val="000000"/>
                    </a:solidFill>
                    <a:latin typeface="Calibri"/>
                  </a:defRPr>
                </a:pPr>
                <a:r>
                  <a:rPr b="1" i="0" sz="1000">
                    <a:solidFill>
                      <a:srgbClr val="000000"/>
                    </a:solidFill>
                    <a:latin typeface="Calibri"/>
                  </a:rPr>
                  <a:t>loss</a:t>
                </a:r>
              </a:p>
            </c:rich>
          </c:tx>
          <c:overlay val="0"/>
        </c:title>
        <c:numFmt formatCode="0.00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413044608"/>
      </c:valAx>
    </c:plotArea>
    <c:plotVisOnly val="1"/>
  </c:chart>
  <c:spPr>
    <a:solidFill>
      <a:srgbClr val="FFFFFF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30</xdr:row>
      <xdr:rowOff>323850</xdr:rowOff>
    </xdr:from>
    <xdr:ext cx="5819775" cy="293370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34</xdr:row>
      <xdr:rowOff>342900</xdr:rowOff>
    </xdr:from>
    <xdr:ext cx="5457825" cy="28384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2.0"/>
    <col customWidth="1" min="3" max="5" width="18.0"/>
    <col customWidth="1" min="6" max="7" width="22.0"/>
    <col customWidth="1" min="8" max="9" width="4.0"/>
    <col customWidth="1" min="10" max="26" width="8.71"/>
  </cols>
  <sheetData>
    <row r="1">
      <c r="A1" s="1" t="s">
        <v>40</v>
      </c>
    </row>
    <row r="2">
      <c r="A2" s="4" t="s">
        <v>42</v>
      </c>
    </row>
    <row r="3" ht="19.5" customHeight="1">
      <c r="A3" s="11" t="s">
        <v>37</v>
      </c>
      <c r="B3" s="12" t="s">
        <v>38</v>
      </c>
      <c r="C3" s="13"/>
      <c r="D3" s="14" t="s">
        <v>47</v>
      </c>
      <c r="E3" s="13"/>
      <c r="F3" s="15" t="s">
        <v>49</v>
      </c>
      <c r="G3" s="16"/>
      <c r="H3" s="16"/>
      <c r="I3" s="13"/>
    </row>
    <row r="5">
      <c r="A5" s="17" t="s">
        <v>54</v>
      </c>
    </row>
    <row r="6" ht="15.0" customHeight="1">
      <c r="B6" s="18" t="s">
        <v>44</v>
      </c>
      <c r="C6" s="19"/>
      <c r="D6" s="20" t="s">
        <v>55</v>
      </c>
      <c r="E6" s="21" t="s">
        <v>56</v>
      </c>
      <c r="F6" s="29"/>
      <c r="G6" s="19"/>
    </row>
    <row r="7" ht="31.5" customHeight="1">
      <c r="A7" s="22" t="s">
        <v>9</v>
      </c>
      <c r="B7" s="23" t="s">
        <v>57</v>
      </c>
      <c r="C7" s="23" t="s">
        <v>50</v>
      </c>
      <c r="D7" s="24" t="s">
        <v>58</v>
      </c>
      <c r="E7" s="25" t="s">
        <v>53</v>
      </c>
      <c r="F7" s="25" t="s">
        <v>59</v>
      </c>
      <c r="G7" s="32" t="s">
        <v>60</v>
      </c>
    </row>
    <row r="8">
      <c r="A8" s="26">
        <v>1.0</v>
      </c>
      <c r="B8" s="27">
        <v>1.0</v>
      </c>
      <c r="C8" s="34">
        <v>2.2</v>
      </c>
      <c r="D8" s="28">
        <f t="shared" ref="D8:D12" si="1">1/(1+EXP(-C8))</f>
        <v>0.9002495109</v>
      </c>
      <c r="E8" s="31">
        <f t="shared" ref="E8:E12" si="2">B8*LN(D8)</f>
        <v>-0.1050833198</v>
      </c>
      <c r="F8" s="31">
        <f t="shared" ref="F8:F12" si="3">(1-B8)*LN(1-D8)</f>
        <v>0</v>
      </c>
      <c r="G8" s="40">
        <f t="shared" ref="G8:G12" si="4">E8+F8</f>
        <v>-0.1050833198</v>
      </c>
    </row>
    <row r="9">
      <c r="A9" s="26">
        <v>2.0</v>
      </c>
      <c r="B9" s="27">
        <v>0.0</v>
      </c>
      <c r="C9" s="34">
        <v>-1.4</v>
      </c>
      <c r="D9" s="28">
        <f t="shared" si="1"/>
        <v>0.1978161114</v>
      </c>
      <c r="E9" s="31">
        <f t="shared" si="2"/>
        <v>0</v>
      </c>
      <c r="F9" s="31">
        <f t="shared" si="3"/>
        <v>-0.2204174099</v>
      </c>
      <c r="G9" s="40">
        <f t="shared" si="4"/>
        <v>-0.2204174099</v>
      </c>
    </row>
    <row r="10">
      <c r="A10" s="26">
        <v>3.0</v>
      </c>
      <c r="B10" s="27">
        <v>1.0</v>
      </c>
      <c r="C10" s="34">
        <v>0.4</v>
      </c>
      <c r="D10" s="28">
        <f t="shared" si="1"/>
        <v>0.5986876601</v>
      </c>
      <c r="E10" s="31">
        <f t="shared" si="2"/>
        <v>-0.5130152524</v>
      </c>
      <c r="F10" s="31">
        <f t="shared" si="3"/>
        <v>0</v>
      </c>
      <c r="G10" s="40">
        <f t="shared" si="4"/>
        <v>-0.5130152524</v>
      </c>
    </row>
    <row r="11">
      <c r="A11" s="26">
        <v>4.0</v>
      </c>
      <c r="B11" s="27">
        <v>0.0</v>
      </c>
      <c r="C11" s="34">
        <v>-0.6</v>
      </c>
      <c r="D11" s="28">
        <f t="shared" si="1"/>
        <v>0.3543436938</v>
      </c>
      <c r="E11" s="31">
        <f t="shared" si="2"/>
        <v>0</v>
      </c>
      <c r="F11" s="31">
        <f t="shared" si="3"/>
        <v>-0.4374879505</v>
      </c>
      <c r="G11" s="40">
        <f t="shared" si="4"/>
        <v>-0.4374879505</v>
      </c>
    </row>
    <row r="12">
      <c r="A12" s="26">
        <v>5.0</v>
      </c>
      <c r="B12" s="27">
        <v>1.0</v>
      </c>
      <c r="C12" s="34">
        <v>1.4</v>
      </c>
      <c r="D12" s="28">
        <f t="shared" si="1"/>
        <v>0.8021838886</v>
      </c>
      <c r="E12" s="31">
        <f t="shared" si="2"/>
        <v>-0.2204174099</v>
      </c>
      <c r="F12" s="31">
        <f t="shared" si="3"/>
        <v>0</v>
      </c>
      <c r="G12" s="40">
        <f t="shared" si="4"/>
        <v>-0.2204174099</v>
      </c>
    </row>
    <row r="13">
      <c r="F13" s="36" t="s">
        <v>73</v>
      </c>
      <c r="G13" s="37">
        <f>SUM(G8:G12)</f>
        <v>-1.496421342</v>
      </c>
    </row>
    <row r="14">
      <c r="F14" s="22" t="s">
        <v>74</v>
      </c>
      <c r="G14" s="26">
        <f>COUNT(B8:B12)</f>
        <v>5</v>
      </c>
    </row>
    <row r="15">
      <c r="F15" s="38" t="s">
        <v>76</v>
      </c>
      <c r="G15" s="39">
        <f>-G13/G14</f>
        <v>0.2992842685</v>
      </c>
    </row>
    <row r="16">
      <c r="F16" s="35" t="s">
        <v>88</v>
      </c>
      <c r="G16" s="41">
        <f>-SUMPRODUCT(B8:B12,LN(D8:D12))/G14-SUMPRODUCT(1-B8:B12,LN(1-D8:D12))/G14</f>
        <v>0.2992842685</v>
      </c>
    </row>
    <row r="17" ht="26.25" customHeight="1">
      <c r="A17" s="42" t="s">
        <v>92</v>
      </c>
    </row>
    <row r="18" ht="26.25" customHeight="1">
      <c r="A18" s="42" t="s">
        <v>93</v>
      </c>
    </row>
    <row r="21" ht="15.75" customHeight="1">
      <c r="A21" s="17" t="s">
        <v>95</v>
      </c>
    </row>
    <row r="22" ht="15.75" customHeight="1">
      <c r="A22" s="22" t="s">
        <v>9</v>
      </c>
      <c r="B22" s="22" t="s">
        <v>10</v>
      </c>
      <c r="C22" s="22" t="s">
        <v>69</v>
      </c>
      <c r="D22" s="22" t="s">
        <v>70</v>
      </c>
      <c r="E22" s="22" t="s">
        <v>97</v>
      </c>
      <c r="F22" s="22" t="s">
        <v>98</v>
      </c>
      <c r="G22" s="22" t="s">
        <v>72</v>
      </c>
    </row>
    <row r="23" ht="15.75" customHeight="1">
      <c r="A23" s="26">
        <v>1.0</v>
      </c>
      <c r="B23" s="26">
        <f t="shared" ref="B23:C23" si="5">B8</f>
        <v>1</v>
      </c>
      <c r="C23" s="43">
        <f t="shared" si="5"/>
        <v>2.2</v>
      </c>
      <c r="D23" s="30">
        <f t="shared" ref="D23:D27" si="7">IFERROR(LN(C23),"none (ln does not exist)")</f>
        <v>0.7884573604</v>
      </c>
      <c r="E23" s="30" t="str">
        <f t="shared" ref="E23:E27" si="8">IFERROR(LN(1-C23),"none (ln does not exist)")</f>
        <v>none (ln does not exist)</v>
      </c>
      <c r="F23" s="30" t="str">
        <f t="shared" ref="F23:F27" si="9">IFERROR(B23*LN(C23)+(1-B23)*LN(1-C23),"error")</f>
        <v>error</v>
      </c>
      <c r="G23" s="44" t="str">
        <f t="shared" ref="G23:G27" si="10">IF(OR(C23&lt;=0,C23&gt;=1),"one of the ln does not exist → 0·NaN = NaN, the row breaks the batch",IF(B23=1,IF(C23&gt;0.5,"landed in (0,1) by chance","landed in (0,1) by chance"),"landed in (0,1) by chance"))</f>
        <v>one of the ln does not exist → 0·NaN = NaN, the row breaks the batch</v>
      </c>
    </row>
    <row r="24" ht="15.75" customHeight="1">
      <c r="A24" s="26">
        <v>2.0</v>
      </c>
      <c r="B24" s="26">
        <f t="shared" ref="B24:C24" si="6">B9</f>
        <v>0</v>
      </c>
      <c r="C24" s="43">
        <f t="shared" si="6"/>
        <v>-1.4</v>
      </c>
      <c r="D24" s="30" t="str">
        <f t="shared" si="7"/>
        <v>none (ln does not exist)</v>
      </c>
      <c r="E24" s="30">
        <f t="shared" si="8"/>
        <v>0.8754687374</v>
      </c>
      <c r="F24" s="30" t="str">
        <f t="shared" si="9"/>
        <v>error</v>
      </c>
      <c r="G24" s="44" t="str">
        <f t="shared" si="10"/>
        <v>one of the ln does not exist → 0·NaN = NaN, the row breaks the batch</v>
      </c>
    </row>
    <row r="25" ht="15.75" customHeight="1">
      <c r="A25" s="26">
        <v>3.0</v>
      </c>
      <c r="B25" s="26">
        <f t="shared" ref="B25:C25" si="11">B10</f>
        <v>1</v>
      </c>
      <c r="C25" s="43">
        <f t="shared" si="11"/>
        <v>0.4</v>
      </c>
      <c r="D25" s="30">
        <f t="shared" si="7"/>
        <v>-0.9162907319</v>
      </c>
      <c r="E25" s="30">
        <f t="shared" si="8"/>
        <v>-0.5108256238</v>
      </c>
      <c r="F25" s="30">
        <f t="shared" si="9"/>
        <v>-0.9162907319</v>
      </c>
      <c r="G25" s="44" t="str">
        <f t="shared" si="10"/>
        <v>landed in (0,1) by chance</v>
      </c>
    </row>
    <row r="26" ht="15.75" customHeight="1">
      <c r="A26" s="26">
        <v>4.0</v>
      </c>
      <c r="B26" s="26">
        <f t="shared" ref="B26:C26" si="12">B11</f>
        <v>0</v>
      </c>
      <c r="C26" s="43">
        <f t="shared" si="12"/>
        <v>-0.6</v>
      </c>
      <c r="D26" s="30" t="str">
        <f t="shared" si="7"/>
        <v>none (ln does not exist)</v>
      </c>
      <c r="E26" s="30">
        <f t="shared" si="8"/>
        <v>0.4700036292</v>
      </c>
      <c r="F26" s="30" t="str">
        <f t="shared" si="9"/>
        <v>error</v>
      </c>
      <c r="G26" s="44" t="str">
        <f t="shared" si="10"/>
        <v>one of the ln does not exist → 0·NaN = NaN, the row breaks the batch</v>
      </c>
    </row>
    <row r="27" ht="15.75" customHeight="1">
      <c r="A27" s="26">
        <v>5.0</v>
      </c>
      <c r="B27" s="26">
        <f t="shared" ref="B27:C27" si="13">B12</f>
        <v>1</v>
      </c>
      <c r="C27" s="43">
        <f t="shared" si="13"/>
        <v>1.4</v>
      </c>
      <c r="D27" s="30">
        <f t="shared" si="7"/>
        <v>0.3364722366</v>
      </c>
      <c r="E27" s="30" t="str">
        <f t="shared" si="8"/>
        <v>none (ln does not exist)</v>
      </c>
      <c r="F27" s="30" t="str">
        <f t="shared" si="9"/>
        <v>error</v>
      </c>
      <c r="G27" s="44" t="str">
        <f t="shared" si="10"/>
        <v>one of the ln does not exist → 0·NaN = NaN, the row breaks the batch</v>
      </c>
    </row>
    <row r="28" ht="15.75" customHeight="1">
      <c r="E28" s="38" t="s">
        <v>107</v>
      </c>
      <c r="F28" s="39" t="str">
        <f>IF(COUNT(F23:F27)&lt;COUNT(B23:B27),"NaN",-SUM(F23:F27)/COUNT(B23:B27))</f>
        <v>NaN</v>
      </c>
      <c r="G28" s="44" t="str">
        <f>IF(ISNUMBER(F28),IF(F28&lt;0,"a negative loss is nonsense","there is a number, but by chance: all z landed in (0,1)"),"at least one row is NaN → the whole batch is NaN, no gradients, the weights are ruined")</f>
        <v>at least one row is NaN → the whole batch is NaN, no gradients, the weights are ruined</v>
      </c>
    </row>
    <row r="29" ht="15.75" customHeight="1">
      <c r="E29" s="36" t="s">
        <v>112</v>
      </c>
      <c r="F29" s="37">
        <f>G15</f>
        <v>0.2992842685</v>
      </c>
      <c r="G29" s="45" t="s">
        <v>78</v>
      </c>
    </row>
    <row r="30" ht="15.75" customHeight="1"/>
    <row r="31" ht="26.25" customHeight="1">
      <c r="A31" s="42" t="s">
        <v>113</v>
      </c>
    </row>
    <row r="32" ht="26.25" customHeight="1">
      <c r="A32" s="42" t="s">
        <v>114</v>
      </c>
    </row>
    <row r="33" ht="15.0" customHeight="1">
      <c r="A33" s="42" t="s">
        <v>115</v>
      </c>
    </row>
    <row r="34" ht="15.75" customHeight="1"/>
    <row r="35" ht="15.75" customHeight="1"/>
    <row r="36" ht="15.75" customHeight="1">
      <c r="A36" s="17" t="s">
        <v>116</v>
      </c>
    </row>
    <row r="37" ht="15.75" customHeight="1">
      <c r="A37" s="22" t="s">
        <v>117</v>
      </c>
      <c r="B37" s="22" t="s">
        <v>118</v>
      </c>
      <c r="C37" s="22" t="s">
        <v>119</v>
      </c>
      <c r="D37" s="22" t="s">
        <v>84</v>
      </c>
      <c r="E37" s="22" t="s">
        <v>85</v>
      </c>
    </row>
    <row r="38" ht="15.0" customHeight="1">
      <c r="A38" s="34">
        <v>-1.0</v>
      </c>
      <c r="B38" s="31" t="str">
        <f t="shared" ref="B38:B47" si="14">IFERROR(-LN(A38),"none")</f>
        <v>none</v>
      </c>
      <c r="C38" s="31">
        <f t="shared" ref="C38:C47" si="15">IFERROR(-LN(1-A38),"none")</f>
        <v>-0.6931471806</v>
      </c>
      <c r="D38" s="25" t="s">
        <v>86</v>
      </c>
      <c r="E38" s="51" t="s">
        <v>120</v>
      </c>
      <c r="F38" s="29"/>
      <c r="G38" s="29"/>
      <c r="H38" s="29"/>
      <c r="I38" s="19"/>
    </row>
    <row r="39" ht="15.0" customHeight="1">
      <c r="A39" s="34">
        <v>0.0</v>
      </c>
      <c r="B39" s="31" t="str">
        <f t="shared" si="14"/>
        <v>none</v>
      </c>
      <c r="C39" s="31">
        <f t="shared" si="15"/>
        <v>0</v>
      </c>
      <c r="D39" s="25" t="s">
        <v>86</v>
      </c>
      <c r="E39" s="51" t="s">
        <v>121</v>
      </c>
      <c r="F39" s="29"/>
      <c r="G39" s="29"/>
      <c r="H39" s="29"/>
      <c r="I39" s="19"/>
    </row>
    <row r="40" ht="15.0" customHeight="1">
      <c r="A40" s="34">
        <v>0.01</v>
      </c>
      <c r="B40" s="47">
        <f t="shared" si="14"/>
        <v>4.605170186</v>
      </c>
      <c r="C40" s="47">
        <f t="shared" si="15"/>
        <v>0.01005033585</v>
      </c>
      <c r="D40" s="48" t="s">
        <v>89</v>
      </c>
      <c r="E40" s="52" t="s">
        <v>122</v>
      </c>
      <c r="F40" s="29"/>
      <c r="G40" s="29"/>
      <c r="H40" s="29"/>
      <c r="I40" s="19"/>
    </row>
    <row r="41" ht="15.0" customHeight="1">
      <c r="A41" s="34">
        <v>0.1</v>
      </c>
      <c r="B41" s="47">
        <f t="shared" si="14"/>
        <v>2.302585093</v>
      </c>
      <c r="C41" s="47">
        <f t="shared" si="15"/>
        <v>0.1053605157</v>
      </c>
      <c r="D41" s="48" t="s">
        <v>89</v>
      </c>
      <c r="E41" s="52" t="s">
        <v>123</v>
      </c>
      <c r="F41" s="29"/>
      <c r="G41" s="29"/>
      <c r="H41" s="29"/>
      <c r="I41" s="19"/>
    </row>
    <row r="42" ht="15.0" customHeight="1">
      <c r="A42" s="34">
        <v>0.5</v>
      </c>
      <c r="B42" s="47">
        <f t="shared" si="14"/>
        <v>0.6931471806</v>
      </c>
      <c r="C42" s="47">
        <f t="shared" si="15"/>
        <v>0.6931471806</v>
      </c>
      <c r="D42" s="48" t="s">
        <v>89</v>
      </c>
      <c r="E42" s="52" t="s">
        <v>124</v>
      </c>
      <c r="F42" s="29"/>
      <c r="G42" s="29"/>
      <c r="H42" s="29"/>
      <c r="I42" s="19"/>
    </row>
    <row r="43" ht="15.0" customHeight="1">
      <c r="A43" s="34">
        <v>0.9</v>
      </c>
      <c r="B43" s="47">
        <f t="shared" si="14"/>
        <v>0.1053605157</v>
      </c>
      <c r="C43" s="47">
        <f t="shared" si="15"/>
        <v>2.302585093</v>
      </c>
      <c r="D43" s="48" t="s">
        <v>89</v>
      </c>
      <c r="E43" s="52" t="s">
        <v>125</v>
      </c>
      <c r="F43" s="29"/>
      <c r="G43" s="29"/>
      <c r="H43" s="29"/>
      <c r="I43" s="19"/>
    </row>
    <row r="44" ht="15.0" customHeight="1">
      <c r="A44" s="34">
        <v>0.99</v>
      </c>
      <c r="B44" s="47">
        <f t="shared" si="14"/>
        <v>0.01005033585</v>
      </c>
      <c r="C44" s="47">
        <f t="shared" si="15"/>
        <v>4.605170186</v>
      </c>
      <c r="D44" s="48" t="s">
        <v>89</v>
      </c>
      <c r="E44" s="52" t="s">
        <v>126</v>
      </c>
      <c r="F44" s="29"/>
      <c r="G44" s="29"/>
      <c r="H44" s="29"/>
      <c r="I44" s="19"/>
    </row>
    <row r="45" ht="15.0" customHeight="1">
      <c r="A45" s="34">
        <v>1.0</v>
      </c>
      <c r="B45" s="31">
        <f t="shared" si="14"/>
        <v>0</v>
      </c>
      <c r="C45" s="31" t="str">
        <f t="shared" si="15"/>
        <v>none</v>
      </c>
      <c r="D45" s="25" t="s">
        <v>127</v>
      </c>
      <c r="E45" s="51" t="s">
        <v>128</v>
      </c>
      <c r="F45" s="29"/>
      <c r="G45" s="29"/>
      <c r="H45" s="29"/>
      <c r="I45" s="19"/>
    </row>
    <row r="46" ht="15.0" customHeight="1">
      <c r="A46" s="34">
        <v>2.0</v>
      </c>
      <c r="B46" s="31">
        <f t="shared" si="14"/>
        <v>-0.6931471806</v>
      </c>
      <c r="C46" s="31" t="str">
        <f t="shared" si="15"/>
        <v>none</v>
      </c>
      <c r="D46" s="25" t="s">
        <v>127</v>
      </c>
      <c r="E46" s="51" t="s">
        <v>129</v>
      </c>
      <c r="F46" s="29"/>
      <c r="G46" s="29"/>
      <c r="H46" s="29"/>
      <c r="I46" s="19"/>
    </row>
    <row r="47" ht="15.0" customHeight="1">
      <c r="A47" s="34">
        <v>10.0</v>
      </c>
      <c r="B47" s="31">
        <f t="shared" si="14"/>
        <v>-2.302585093</v>
      </c>
      <c r="C47" s="31" t="str">
        <f t="shared" si="15"/>
        <v>none</v>
      </c>
      <c r="D47" s="25" t="s">
        <v>127</v>
      </c>
      <c r="E47" s="51" t="s">
        <v>130</v>
      </c>
      <c r="F47" s="29"/>
      <c r="G47" s="29"/>
      <c r="H47" s="29"/>
      <c r="I47" s="19"/>
    </row>
    <row r="48" ht="26.25" customHeight="1">
      <c r="A48" s="42" t="s">
        <v>131</v>
      </c>
    </row>
    <row r="49" ht="15.75" customHeight="1"/>
    <row r="50" ht="15.75" customHeight="1">
      <c r="A50" s="22" t="s">
        <v>11</v>
      </c>
      <c r="B50" s="22" t="s">
        <v>132</v>
      </c>
      <c r="C50" s="22" t="s">
        <v>133</v>
      </c>
    </row>
    <row r="51" ht="15.75" customHeight="1">
      <c r="A51" s="43">
        <v>0.02</v>
      </c>
      <c r="B51" s="30">
        <f t="shared" ref="B51:B63" si="16">-LN(A51)</f>
        <v>3.912023005</v>
      </c>
      <c r="C51" s="30">
        <f t="shared" ref="C51:C63" si="17">-LN(1-A51)</f>
        <v>0.02020270732</v>
      </c>
    </row>
    <row r="52" ht="15.75" customHeight="1">
      <c r="A52" s="43">
        <v>0.05</v>
      </c>
      <c r="B52" s="30">
        <f t="shared" si="16"/>
        <v>2.995732274</v>
      </c>
      <c r="C52" s="30">
        <f t="shared" si="17"/>
        <v>0.05129329439</v>
      </c>
    </row>
    <row r="53" ht="15.75" customHeight="1">
      <c r="A53" s="43">
        <v>0.1</v>
      </c>
      <c r="B53" s="30">
        <f t="shared" si="16"/>
        <v>2.302585093</v>
      </c>
      <c r="C53" s="30">
        <f t="shared" si="17"/>
        <v>0.1053605157</v>
      </c>
    </row>
    <row r="54" ht="15.75" customHeight="1">
      <c r="A54" s="43">
        <v>0.2</v>
      </c>
      <c r="B54" s="30">
        <f t="shared" si="16"/>
        <v>1.609437912</v>
      </c>
      <c r="C54" s="30">
        <f t="shared" si="17"/>
        <v>0.2231435513</v>
      </c>
    </row>
    <row r="55" ht="15.75" customHeight="1">
      <c r="A55" s="43">
        <v>0.3</v>
      </c>
      <c r="B55" s="30">
        <f t="shared" si="16"/>
        <v>1.203972804</v>
      </c>
      <c r="C55" s="30">
        <f t="shared" si="17"/>
        <v>0.3566749439</v>
      </c>
    </row>
    <row r="56" ht="15.75" customHeight="1">
      <c r="A56" s="43">
        <v>0.4</v>
      </c>
      <c r="B56" s="30">
        <f t="shared" si="16"/>
        <v>0.9162907319</v>
      </c>
      <c r="C56" s="30">
        <f t="shared" si="17"/>
        <v>0.5108256238</v>
      </c>
    </row>
    <row r="57" ht="15.75" customHeight="1">
      <c r="A57" s="43">
        <v>0.5</v>
      </c>
      <c r="B57" s="30">
        <f t="shared" si="16"/>
        <v>0.6931471806</v>
      </c>
      <c r="C57" s="30">
        <f t="shared" si="17"/>
        <v>0.6931471806</v>
      </c>
    </row>
    <row r="58" ht="15.75" customHeight="1">
      <c r="A58" s="43">
        <v>0.6</v>
      </c>
      <c r="B58" s="30">
        <f t="shared" si="16"/>
        <v>0.5108256238</v>
      </c>
      <c r="C58" s="30">
        <f t="shared" si="17"/>
        <v>0.9162907319</v>
      </c>
    </row>
    <row r="59" ht="15.75" customHeight="1">
      <c r="A59" s="43">
        <v>0.7</v>
      </c>
      <c r="B59" s="30">
        <f t="shared" si="16"/>
        <v>0.3566749439</v>
      </c>
      <c r="C59" s="30">
        <f t="shared" si="17"/>
        <v>1.203972804</v>
      </c>
    </row>
    <row r="60" ht="15.75" customHeight="1">
      <c r="A60" s="43">
        <v>0.8</v>
      </c>
      <c r="B60" s="30">
        <f t="shared" si="16"/>
        <v>0.2231435513</v>
      </c>
      <c r="C60" s="30">
        <f t="shared" si="17"/>
        <v>1.609437912</v>
      </c>
    </row>
    <row r="61" ht="15.75" customHeight="1">
      <c r="A61" s="43">
        <v>0.9</v>
      </c>
      <c r="B61" s="30">
        <f t="shared" si="16"/>
        <v>0.1053605157</v>
      </c>
      <c r="C61" s="30">
        <f t="shared" si="17"/>
        <v>2.302585093</v>
      </c>
    </row>
    <row r="62" ht="15.75" customHeight="1">
      <c r="A62" s="43">
        <v>0.95</v>
      </c>
      <c r="B62" s="30">
        <f t="shared" si="16"/>
        <v>0.05129329439</v>
      </c>
      <c r="C62" s="30">
        <f t="shared" si="17"/>
        <v>2.995732274</v>
      </c>
    </row>
    <row r="63" ht="15.75" customHeight="1">
      <c r="A63" s="43">
        <v>0.98</v>
      </c>
      <c r="B63" s="30">
        <f t="shared" si="16"/>
        <v>0.02020270732</v>
      </c>
      <c r="C63" s="30">
        <f t="shared" si="17"/>
        <v>3.912023005</v>
      </c>
    </row>
    <row r="64" ht="15.75" customHeight="1"/>
    <row r="65" ht="15.75" customHeight="1"/>
    <row r="66" ht="15.75" customHeight="1">
      <c r="A66" s="17" t="s">
        <v>134</v>
      </c>
    </row>
    <row r="67" ht="15.75" customHeight="1">
      <c r="A67" s="22" t="s">
        <v>50</v>
      </c>
      <c r="B67" s="22" t="s">
        <v>135</v>
      </c>
      <c r="C67" s="22" t="s">
        <v>136</v>
      </c>
      <c r="D67" s="22" t="s">
        <v>137</v>
      </c>
      <c r="E67" s="22" t="s">
        <v>138</v>
      </c>
    </row>
    <row r="68" ht="15.0" customHeight="1">
      <c r="A68" s="34">
        <v>-10.0</v>
      </c>
      <c r="B68" s="53">
        <f t="shared" ref="B68:B74" si="18">EXP(-A68)</f>
        <v>22026.46579</v>
      </c>
      <c r="C68" s="54">
        <f t="shared" ref="C68:C74" si="19">1/(1+B68)</f>
        <v>0.0000453978687</v>
      </c>
      <c r="D68" s="53">
        <f t="shared" ref="D68:D74" si="20">1-C68</f>
        <v>0.9999546021</v>
      </c>
      <c r="E68" s="55" t="s">
        <v>139</v>
      </c>
      <c r="F68" s="29"/>
      <c r="G68" s="29"/>
      <c r="H68" s="29"/>
      <c r="I68" s="19"/>
    </row>
    <row r="69" ht="15.75" customHeight="1">
      <c r="A69" s="34">
        <v>-3.0</v>
      </c>
      <c r="B69" s="53">
        <f t="shared" si="18"/>
        <v>20.08553692</v>
      </c>
      <c r="C69" s="54">
        <f t="shared" si="19"/>
        <v>0.04742587318</v>
      </c>
      <c r="D69" s="53">
        <f t="shared" si="20"/>
        <v>0.9525741268</v>
      </c>
      <c r="E69" s="55"/>
      <c r="F69" s="29"/>
      <c r="G69" s="29"/>
      <c r="H69" s="29"/>
      <c r="I69" s="19"/>
    </row>
    <row r="70" ht="15.75" customHeight="1">
      <c r="A70" s="34">
        <v>-1.0</v>
      </c>
      <c r="B70" s="53">
        <f t="shared" si="18"/>
        <v>2.718281828</v>
      </c>
      <c r="C70" s="54">
        <f t="shared" si="19"/>
        <v>0.2689414214</v>
      </c>
      <c r="D70" s="53">
        <f t="shared" si="20"/>
        <v>0.7310585786</v>
      </c>
      <c r="E70" s="55"/>
      <c r="F70" s="29"/>
      <c r="G70" s="29"/>
      <c r="H70" s="29"/>
      <c r="I70" s="19"/>
    </row>
    <row r="71" ht="15.0" customHeight="1">
      <c r="A71" s="34">
        <v>0.0</v>
      </c>
      <c r="B71" s="53">
        <f t="shared" si="18"/>
        <v>1</v>
      </c>
      <c r="C71" s="54">
        <f t="shared" si="19"/>
        <v>0.5</v>
      </c>
      <c r="D71" s="53">
        <f t="shared" si="20"/>
        <v>0.5</v>
      </c>
      <c r="E71" s="55" t="s">
        <v>140</v>
      </c>
      <c r="F71" s="29"/>
      <c r="G71" s="29"/>
      <c r="H71" s="29"/>
      <c r="I71" s="19"/>
    </row>
    <row r="72" ht="15.75" customHeight="1">
      <c r="A72" s="34">
        <v>1.0</v>
      </c>
      <c r="B72" s="53">
        <f t="shared" si="18"/>
        <v>0.3678794412</v>
      </c>
      <c r="C72" s="54">
        <f t="shared" si="19"/>
        <v>0.7310585786</v>
      </c>
      <c r="D72" s="53">
        <f t="shared" si="20"/>
        <v>0.2689414214</v>
      </c>
      <c r="E72" s="55"/>
      <c r="F72" s="29"/>
      <c r="G72" s="29"/>
      <c r="H72" s="29"/>
      <c r="I72" s="19"/>
    </row>
    <row r="73" ht="15.75" customHeight="1">
      <c r="A73" s="34">
        <v>3.0</v>
      </c>
      <c r="B73" s="53">
        <f t="shared" si="18"/>
        <v>0.04978706837</v>
      </c>
      <c r="C73" s="54">
        <f t="shared" si="19"/>
        <v>0.9525741268</v>
      </c>
      <c r="D73" s="53">
        <f t="shared" si="20"/>
        <v>0.04742587318</v>
      </c>
      <c r="E73" s="55"/>
      <c r="F73" s="29"/>
      <c r="G73" s="29"/>
      <c r="H73" s="29"/>
      <c r="I73" s="19"/>
    </row>
    <row r="74" ht="15.0" customHeight="1">
      <c r="A74" s="34">
        <v>10.0</v>
      </c>
      <c r="B74" s="53">
        <f t="shared" si="18"/>
        <v>0.00004539992976</v>
      </c>
      <c r="C74" s="54">
        <f t="shared" si="19"/>
        <v>0.9999546021</v>
      </c>
      <c r="D74" s="53">
        <f t="shared" si="20"/>
        <v>0.0000453978687</v>
      </c>
      <c r="E74" s="55" t="s">
        <v>141</v>
      </c>
      <c r="F74" s="29"/>
      <c r="G74" s="29"/>
      <c r="H74" s="29"/>
      <c r="I74" s="19"/>
    </row>
    <row r="75" ht="26.25" customHeight="1">
      <c r="A75" s="42" t="s">
        <v>142</v>
      </c>
    </row>
    <row r="76" ht="15.75" customHeight="1"/>
    <row r="77" ht="15.75" customHeight="1">
      <c r="A77" s="17" t="s">
        <v>106</v>
      </c>
    </row>
    <row r="78" ht="15.0" customHeight="1">
      <c r="A78" s="50" t="s">
        <v>143</v>
      </c>
    </row>
    <row r="79" ht="15.0" customHeight="1">
      <c r="A79" s="50" t="s">
        <v>144</v>
      </c>
    </row>
    <row r="80" ht="15.0" customHeight="1">
      <c r="A80" s="50" t="s">
        <v>145</v>
      </c>
    </row>
    <row r="81" ht="15.0" customHeight="1">
      <c r="A81" s="50" t="s">
        <v>146</v>
      </c>
    </row>
    <row r="82" ht="15.0" customHeight="1">
      <c r="A82" s="50" t="s">
        <v>147</v>
      </c>
    </row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3:C3"/>
    <mergeCell ref="D3:E3"/>
    <mergeCell ref="F3:I3"/>
    <mergeCell ref="B6:C6"/>
    <mergeCell ref="E6:G6"/>
    <mergeCell ref="A17:I17"/>
    <mergeCell ref="A18:I18"/>
    <mergeCell ref="A31:I31"/>
    <mergeCell ref="A32:I32"/>
    <mergeCell ref="A33:I33"/>
    <mergeCell ref="E38:I38"/>
    <mergeCell ref="E39:I39"/>
    <mergeCell ref="E40:I40"/>
    <mergeCell ref="E41:I41"/>
    <mergeCell ref="E42:I42"/>
    <mergeCell ref="E43:I43"/>
    <mergeCell ref="E44:I44"/>
    <mergeCell ref="E45:I45"/>
    <mergeCell ref="E46:I46"/>
    <mergeCell ref="E47:I47"/>
    <mergeCell ref="A48:I48"/>
    <mergeCell ref="A75:I75"/>
    <mergeCell ref="A78:I78"/>
    <mergeCell ref="A79:I79"/>
    <mergeCell ref="A80:I80"/>
    <mergeCell ref="A81:I81"/>
    <mergeCell ref="A82:I82"/>
    <mergeCell ref="E68:I68"/>
    <mergeCell ref="E69:I69"/>
    <mergeCell ref="E70:I70"/>
    <mergeCell ref="E71:I71"/>
    <mergeCell ref="E72:I72"/>
    <mergeCell ref="E73:I73"/>
    <mergeCell ref="E74:I74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0"/>
    <col customWidth="1" min="2" max="2" width="22.0"/>
    <col customWidth="1" min="3" max="3" width="16.0"/>
    <col customWidth="1" min="4" max="4" width="18.0"/>
    <col customWidth="1" min="5" max="5" width="16.0"/>
    <col customWidth="1" min="6" max="6" width="44.0"/>
    <col customWidth="1" min="7" max="8" width="4.0"/>
    <col customWidth="1" min="9" max="26" width="8.71"/>
  </cols>
  <sheetData>
    <row r="1" ht="17.25" customHeight="1">
      <c r="A1" s="1" t="s">
        <v>35</v>
      </c>
      <c r="B1" s="2"/>
      <c r="C1" s="2"/>
      <c r="D1" s="2"/>
      <c r="E1" s="2"/>
      <c r="F1" s="2"/>
      <c r="G1" s="2"/>
      <c r="H1" s="2"/>
    </row>
    <row r="2" ht="15.0" customHeight="1">
      <c r="A2" s="4" t="s">
        <v>36</v>
      </c>
      <c r="B2" s="2"/>
      <c r="C2" s="2"/>
      <c r="D2" s="2"/>
      <c r="E2" s="2"/>
      <c r="F2" s="2"/>
      <c r="G2" s="2"/>
      <c r="H2" s="2"/>
    </row>
    <row r="3" ht="19.5" customHeight="1">
      <c r="A3" s="11" t="s">
        <v>37</v>
      </c>
      <c r="B3" s="12" t="s">
        <v>38</v>
      </c>
      <c r="C3" s="13"/>
      <c r="D3" s="14" t="s">
        <v>39</v>
      </c>
      <c r="E3" s="13"/>
      <c r="F3" s="15" t="s">
        <v>41</v>
      </c>
      <c r="G3" s="16"/>
      <c r="H3" s="13"/>
    </row>
    <row r="4">
      <c r="A4" s="2"/>
      <c r="B4" s="2"/>
      <c r="C4" s="2"/>
      <c r="D4" s="2"/>
      <c r="E4" s="2"/>
      <c r="F4" s="2"/>
      <c r="G4" s="2"/>
      <c r="H4" s="2"/>
    </row>
    <row r="5" ht="15.0" customHeight="1">
      <c r="A5" s="17" t="s">
        <v>43</v>
      </c>
      <c r="B5" s="2"/>
      <c r="C5" s="2"/>
      <c r="D5" s="2"/>
      <c r="E5" s="2"/>
      <c r="F5" s="2"/>
      <c r="G5" s="2"/>
      <c r="H5" s="2"/>
    </row>
    <row r="6" ht="15.0" customHeight="1">
      <c r="A6" s="2"/>
      <c r="B6" s="18" t="s">
        <v>44</v>
      </c>
      <c r="C6" s="19"/>
      <c r="D6" s="20" t="s">
        <v>45</v>
      </c>
      <c r="E6" s="21" t="s">
        <v>46</v>
      </c>
      <c r="F6" s="19"/>
      <c r="G6" s="2"/>
      <c r="H6" s="2"/>
    </row>
    <row r="7" ht="31.5" customHeight="1">
      <c r="A7" s="22" t="s">
        <v>27</v>
      </c>
      <c r="B7" s="23" t="s">
        <v>48</v>
      </c>
      <c r="C7" s="23" t="s">
        <v>50</v>
      </c>
      <c r="D7" s="24" t="s">
        <v>51</v>
      </c>
      <c r="E7" s="22" t="s">
        <v>52</v>
      </c>
      <c r="F7" s="25" t="s">
        <v>53</v>
      </c>
      <c r="G7" s="2"/>
      <c r="H7" s="2"/>
    </row>
    <row r="8" ht="15.0" customHeight="1">
      <c r="A8" s="26">
        <v>1.0</v>
      </c>
      <c r="B8" s="27">
        <v>0.0</v>
      </c>
      <c r="C8" s="27">
        <v>1.0</v>
      </c>
      <c r="D8" s="28">
        <f t="shared" ref="D8:D10" si="1">EXP(C8)/SUMPRODUCT(EXP($C$8:$C$10))</f>
        <v>0.2312238976</v>
      </c>
      <c r="E8" s="30">
        <f t="shared" ref="E8:E10" si="2">LN(D8)</f>
        <v>-1.464368784</v>
      </c>
      <c r="F8" s="31">
        <f t="shared" ref="F8:F10" si="3">B8*E8</f>
        <v>0</v>
      </c>
      <c r="G8" s="2"/>
      <c r="H8" s="2"/>
    </row>
    <row r="9" ht="15.0" customHeight="1">
      <c r="A9" s="26">
        <v>2.0</v>
      </c>
      <c r="B9" s="27">
        <v>1.0</v>
      </c>
      <c r="C9" s="27">
        <v>2.0</v>
      </c>
      <c r="D9" s="28">
        <f t="shared" si="1"/>
        <v>0.6285317192</v>
      </c>
      <c r="E9" s="30">
        <f t="shared" si="2"/>
        <v>-0.4643687841</v>
      </c>
      <c r="F9" s="31">
        <f t="shared" si="3"/>
        <v>-0.4643687841</v>
      </c>
      <c r="G9" s="2"/>
      <c r="H9" s="2"/>
    </row>
    <row r="10" ht="15.0" customHeight="1">
      <c r="A10" s="26">
        <v>3.0</v>
      </c>
      <c r="B10" s="27">
        <v>0.0</v>
      </c>
      <c r="C10" s="27">
        <v>0.5</v>
      </c>
      <c r="D10" s="28">
        <f t="shared" si="1"/>
        <v>0.1402443832</v>
      </c>
      <c r="E10" s="30">
        <f t="shared" si="2"/>
        <v>-1.964368784</v>
      </c>
      <c r="F10" s="31">
        <f t="shared" si="3"/>
        <v>0</v>
      </c>
      <c r="G10" s="2"/>
      <c r="H10" s="2"/>
    </row>
    <row r="11" ht="15.0" customHeight="1">
      <c r="A11" s="2"/>
      <c r="B11" s="2"/>
      <c r="C11" s="33" t="s">
        <v>61</v>
      </c>
      <c r="D11" s="28">
        <f>SUM(D8:D10)</f>
        <v>1</v>
      </c>
      <c r="E11" s="35" t="s">
        <v>62</v>
      </c>
      <c r="G11" s="2"/>
      <c r="H11" s="2"/>
    </row>
    <row r="12" ht="15.0" customHeight="1">
      <c r="A12" s="2"/>
      <c r="B12" s="2"/>
      <c r="C12" s="2"/>
      <c r="D12" s="2"/>
      <c r="E12" s="36" t="s">
        <v>63</v>
      </c>
      <c r="F12" s="37">
        <f>SUM(F8:F10)</f>
        <v>-0.4643687841</v>
      </c>
      <c r="G12" s="2"/>
      <c r="H12" s="2"/>
    </row>
    <row r="13" ht="15.0" customHeight="1">
      <c r="A13" s="2"/>
      <c r="B13" s="2"/>
      <c r="C13" s="2"/>
      <c r="D13" s="2"/>
      <c r="E13" s="38" t="s">
        <v>64</v>
      </c>
      <c r="F13" s="39">
        <f>-F12</f>
        <v>0.4643687841</v>
      </c>
      <c r="G13" s="2"/>
      <c r="H13" s="2"/>
    </row>
    <row r="14" ht="26.25" customHeight="1">
      <c r="A14" s="2"/>
      <c r="B14" s="2"/>
      <c r="C14" s="2"/>
      <c r="D14" s="2"/>
      <c r="E14" s="35" t="s">
        <v>65</v>
      </c>
      <c r="F14" s="41">
        <f>-LN(SUMPRODUCT(B8:B10,D8:D10))</f>
        <v>0.4643687841</v>
      </c>
      <c r="G14" s="2"/>
      <c r="H14" s="2"/>
    </row>
    <row r="15" ht="15.0" customHeight="1">
      <c r="A15" s="42" t="s">
        <v>66</v>
      </c>
    </row>
    <row r="16" ht="15.0" customHeight="1">
      <c r="A16" s="42" t="s">
        <v>67</v>
      </c>
    </row>
    <row r="17">
      <c r="A17" s="2"/>
      <c r="B17" s="2"/>
      <c r="C17" s="2"/>
      <c r="D17" s="2"/>
      <c r="E17" s="2"/>
      <c r="F17" s="2"/>
      <c r="G17" s="2"/>
      <c r="H17" s="2"/>
    </row>
    <row r="18">
      <c r="A18" s="2"/>
      <c r="B18" s="2"/>
      <c r="C18" s="2"/>
      <c r="D18" s="2"/>
      <c r="E18" s="2"/>
      <c r="F18" s="2"/>
      <c r="G18" s="2"/>
      <c r="H18" s="2"/>
    </row>
    <row r="19" ht="15.0" customHeight="1">
      <c r="A19" s="17" t="s">
        <v>68</v>
      </c>
      <c r="B19" s="2"/>
      <c r="C19" s="2"/>
      <c r="D19" s="2"/>
      <c r="E19" s="2"/>
      <c r="F19" s="2"/>
      <c r="G19" s="2"/>
      <c r="H19" s="2"/>
    </row>
    <row r="20" ht="15.0" customHeight="1">
      <c r="A20" s="22" t="s">
        <v>27</v>
      </c>
      <c r="B20" s="22" t="s">
        <v>10</v>
      </c>
      <c r="C20" s="22" t="s">
        <v>69</v>
      </c>
      <c r="D20" s="22" t="s">
        <v>70</v>
      </c>
      <c r="E20" s="22" t="s">
        <v>71</v>
      </c>
      <c r="F20" s="22" t="s">
        <v>72</v>
      </c>
      <c r="G20" s="2"/>
      <c r="H20" s="2"/>
    </row>
    <row r="21" ht="15.0" customHeight="1">
      <c r="A21" s="26">
        <v>1.0</v>
      </c>
      <c r="B21" s="26">
        <f t="shared" ref="B21:C21" si="4">B8</f>
        <v>0</v>
      </c>
      <c r="C21" s="43">
        <f t="shared" si="4"/>
        <v>1</v>
      </c>
      <c r="D21" s="30">
        <f t="shared" ref="D21:D23" si="6">IFERROR(LN(C21),"none (ln does not exist)")</f>
        <v>0</v>
      </c>
      <c r="E21" s="30">
        <f t="shared" ref="E21:E23" si="7">IFERROR(B21*LN(C21),"error")</f>
        <v>0</v>
      </c>
      <c r="F21" s="44" t="str">
        <f t="shared" ref="F21:F23" si="8">IF(C21&lt;=0,"z ≤ 0: no logarithm → NaN, training breaks",IF(C21&gt;1,"z &gt; 1: ln is positive → the loss is NEGATIVE","z in (0,1]: worked by chance"))</f>
        <v>z in (0,1]: worked by chance</v>
      </c>
      <c r="G21" s="2"/>
      <c r="H21" s="2"/>
    </row>
    <row r="22" ht="26.25" customHeight="1">
      <c r="A22" s="26">
        <v>2.0</v>
      </c>
      <c r="B22" s="26">
        <f t="shared" ref="B22:C22" si="5">B9</f>
        <v>1</v>
      </c>
      <c r="C22" s="43">
        <f t="shared" si="5"/>
        <v>2</v>
      </c>
      <c r="D22" s="30">
        <f t="shared" si="6"/>
        <v>0.6931471806</v>
      </c>
      <c r="E22" s="30">
        <f t="shared" si="7"/>
        <v>0.6931471806</v>
      </c>
      <c r="F22" s="44" t="str">
        <f t="shared" si="8"/>
        <v>z &gt; 1: ln is positive → the loss is NEGATIVE</v>
      </c>
      <c r="G22" s="2"/>
      <c r="H22" s="2"/>
    </row>
    <row r="23" ht="15.0" customHeight="1">
      <c r="A23" s="26">
        <v>3.0</v>
      </c>
      <c r="B23" s="26">
        <f t="shared" ref="B23:C23" si="9">B10</f>
        <v>0</v>
      </c>
      <c r="C23" s="43">
        <f t="shared" si="9"/>
        <v>0.5</v>
      </c>
      <c r="D23" s="30">
        <f t="shared" si="6"/>
        <v>-0.6931471806</v>
      </c>
      <c r="E23" s="30">
        <f t="shared" si="7"/>
        <v>0</v>
      </c>
      <c r="F23" s="44" t="str">
        <f t="shared" si="8"/>
        <v>z in (0,1]: worked by chance</v>
      </c>
      <c r="G23" s="2"/>
      <c r="H23" s="2"/>
    </row>
    <row r="24" ht="26.25" customHeight="1">
      <c r="A24" s="2"/>
      <c r="B24" s="2"/>
      <c r="C24" s="2"/>
      <c r="D24" s="38" t="s">
        <v>75</v>
      </c>
      <c r="E24" s="39">
        <f>IFERROR(-SUMPRODUCT(B21:B23,LN(C21:C23)),"error")</f>
        <v>-0.6931471806</v>
      </c>
      <c r="F24" s="44" t="str">
        <f>IFERROR(IF(E24&lt;0,"below zero: impossible for a distance between distributions",IF(E24=0,"zero","")),"one logarithm is missing → the whole loss is NaN")</f>
        <v>below zero: impossible for a distance between distributions</v>
      </c>
      <c r="G24" s="2"/>
      <c r="H24" s="2"/>
    </row>
    <row r="25" ht="15.0" customHeight="1">
      <c r="A25" s="2"/>
      <c r="B25" s="2"/>
      <c r="C25" s="2"/>
      <c r="D25" s="36" t="s">
        <v>77</v>
      </c>
      <c r="E25" s="37">
        <f>F13</f>
        <v>0.4643687841</v>
      </c>
      <c r="F25" s="45" t="s">
        <v>78</v>
      </c>
      <c r="G25" s="2"/>
      <c r="H25" s="2"/>
    </row>
    <row r="26" ht="15.75" customHeight="1">
      <c r="A26" s="2"/>
      <c r="B26" s="2"/>
      <c r="C26" s="2"/>
      <c r="D26" s="2"/>
      <c r="E26" s="2"/>
      <c r="F26" s="2"/>
      <c r="G26" s="2"/>
      <c r="H26" s="2"/>
    </row>
    <row r="27" ht="26.25" customHeight="1">
      <c r="A27" s="42" t="s">
        <v>79</v>
      </c>
    </row>
    <row r="28" ht="26.25" customHeight="1">
      <c r="A28" s="42" t="s">
        <v>80</v>
      </c>
    </row>
    <row r="29" ht="15.75" customHeight="1">
      <c r="A29" s="2"/>
      <c r="B29" s="2"/>
      <c r="C29" s="2"/>
      <c r="D29" s="2"/>
      <c r="E29" s="2"/>
      <c r="F29" s="2"/>
      <c r="G29" s="2"/>
      <c r="H29" s="2"/>
    </row>
    <row r="30" ht="15.75" customHeight="1">
      <c r="A30" s="2"/>
      <c r="B30" s="2"/>
      <c r="C30" s="2"/>
      <c r="D30" s="2"/>
      <c r="E30" s="2"/>
      <c r="F30" s="2"/>
      <c r="G30" s="2"/>
      <c r="H30" s="2"/>
    </row>
    <row r="31" ht="15.0" customHeight="1">
      <c r="A31" s="17" t="s">
        <v>81</v>
      </c>
      <c r="B31" s="2"/>
      <c r="C31" s="2"/>
      <c r="D31" s="2"/>
      <c r="E31" s="2"/>
      <c r="F31" s="2"/>
      <c r="G31" s="2"/>
      <c r="H31" s="2"/>
    </row>
    <row r="32" ht="26.25" customHeight="1">
      <c r="A32" s="22" t="s">
        <v>82</v>
      </c>
      <c r="B32" s="22" t="s">
        <v>83</v>
      </c>
      <c r="C32" s="22" t="s">
        <v>84</v>
      </c>
      <c r="D32" s="22" t="s">
        <v>85</v>
      </c>
      <c r="E32" s="2"/>
      <c r="F32" s="2"/>
      <c r="G32" s="2"/>
      <c r="H32" s="2"/>
    </row>
    <row r="33" ht="39.0" customHeight="1">
      <c r="A33" s="34">
        <v>-1.0</v>
      </c>
      <c r="B33" s="31" t="str">
        <f t="shared" ref="B33:B42" si="10">IFERROR(-LN(A33),"none (ln does not exist)")</f>
        <v>none (ln does not exist)</v>
      </c>
      <c r="C33" s="25" t="s">
        <v>86</v>
      </c>
      <c r="D33" s="46" t="s">
        <v>87</v>
      </c>
      <c r="E33" s="2"/>
      <c r="F33" s="2"/>
      <c r="G33" s="2"/>
      <c r="H33" s="2"/>
    </row>
    <row r="34" ht="39.0" customHeight="1">
      <c r="A34" s="34">
        <v>0.0</v>
      </c>
      <c r="B34" s="31" t="str">
        <f t="shared" si="10"/>
        <v>none (ln does not exist)</v>
      </c>
      <c r="C34" s="25" t="s">
        <v>86</v>
      </c>
      <c r="D34" s="46" t="s">
        <v>87</v>
      </c>
      <c r="E34" s="2"/>
      <c r="F34" s="2"/>
      <c r="G34" s="2"/>
      <c r="H34" s="2"/>
    </row>
    <row r="35" ht="51.75" customHeight="1">
      <c r="A35" s="34">
        <v>0.01</v>
      </c>
      <c r="B35" s="47">
        <f t="shared" si="10"/>
        <v>4.605170186</v>
      </c>
      <c r="C35" s="48" t="s">
        <v>89</v>
      </c>
      <c r="D35" s="49" t="s">
        <v>90</v>
      </c>
      <c r="E35" s="2"/>
      <c r="F35" s="2"/>
      <c r="G35" s="2"/>
      <c r="H35" s="2"/>
    </row>
    <row r="36" ht="26.25" customHeight="1">
      <c r="A36" s="34">
        <v>0.1</v>
      </c>
      <c r="B36" s="47">
        <f t="shared" si="10"/>
        <v>2.302585093</v>
      </c>
      <c r="C36" s="48" t="s">
        <v>89</v>
      </c>
      <c r="D36" s="49" t="s">
        <v>91</v>
      </c>
      <c r="E36" s="2"/>
      <c r="F36" s="2"/>
      <c r="G36" s="2"/>
      <c r="H36" s="2"/>
    </row>
    <row r="37" ht="39.0" customHeight="1">
      <c r="A37" s="34">
        <v>0.5</v>
      </c>
      <c r="B37" s="47">
        <f t="shared" si="10"/>
        <v>0.6931471806</v>
      </c>
      <c r="C37" s="48" t="s">
        <v>89</v>
      </c>
      <c r="D37" s="49" t="s">
        <v>94</v>
      </c>
      <c r="E37" s="2"/>
      <c r="F37" s="2"/>
      <c r="G37" s="2"/>
      <c r="H37" s="2"/>
    </row>
    <row r="38" ht="39.0" customHeight="1">
      <c r="A38" s="34">
        <v>0.9</v>
      </c>
      <c r="B38" s="47">
        <f t="shared" si="10"/>
        <v>0.1053605157</v>
      </c>
      <c r="C38" s="48" t="s">
        <v>89</v>
      </c>
      <c r="D38" s="49" t="s">
        <v>96</v>
      </c>
      <c r="E38" s="2"/>
      <c r="F38" s="2"/>
      <c r="G38" s="2"/>
      <c r="H38" s="2"/>
    </row>
    <row r="39" ht="39.0" customHeight="1">
      <c r="A39" s="34">
        <v>1.0</v>
      </c>
      <c r="B39" s="47">
        <f t="shared" si="10"/>
        <v>0</v>
      </c>
      <c r="C39" s="48" t="s">
        <v>89</v>
      </c>
      <c r="D39" s="49" t="s">
        <v>99</v>
      </c>
      <c r="E39" s="2"/>
      <c r="F39" s="2"/>
      <c r="G39" s="2"/>
      <c r="H39" s="2"/>
    </row>
    <row r="40" ht="39.0" customHeight="1">
      <c r="A40" s="34">
        <v>2.0</v>
      </c>
      <c r="B40" s="31">
        <f t="shared" si="10"/>
        <v>-0.6931471806</v>
      </c>
      <c r="C40" s="25" t="s">
        <v>100</v>
      </c>
      <c r="D40" s="46" t="s">
        <v>101</v>
      </c>
      <c r="E40" s="2"/>
      <c r="F40" s="2"/>
      <c r="G40" s="2"/>
      <c r="H40" s="2"/>
    </row>
    <row r="41" ht="39.0" customHeight="1">
      <c r="A41" s="34">
        <v>10.0</v>
      </c>
      <c r="B41" s="31">
        <f t="shared" si="10"/>
        <v>-2.302585093</v>
      </c>
      <c r="C41" s="25" t="s">
        <v>100</v>
      </c>
      <c r="D41" s="46" t="s">
        <v>102</v>
      </c>
      <c r="E41" s="2"/>
      <c r="F41" s="2"/>
      <c r="G41" s="2"/>
      <c r="H41" s="2"/>
    </row>
    <row r="42" ht="39.0" customHeight="1">
      <c r="A42" s="34">
        <v>1000.0</v>
      </c>
      <c r="B42" s="31">
        <f t="shared" si="10"/>
        <v>-6.907755279</v>
      </c>
      <c r="C42" s="25" t="s">
        <v>100</v>
      </c>
      <c r="D42" s="46" t="s">
        <v>103</v>
      </c>
      <c r="E42" s="2"/>
      <c r="F42" s="2"/>
      <c r="G42" s="2"/>
      <c r="H42" s="2"/>
    </row>
    <row r="43" ht="26.25" customHeight="1">
      <c r="A43" s="42" t="s">
        <v>104</v>
      </c>
    </row>
    <row r="44" ht="15.75" customHeight="1">
      <c r="A44" s="2"/>
      <c r="B44" s="2"/>
      <c r="C44" s="2"/>
      <c r="D44" s="2"/>
      <c r="E44" s="2"/>
      <c r="F44" s="2"/>
      <c r="G44" s="2"/>
      <c r="H44" s="2"/>
    </row>
    <row r="45" ht="15.0" customHeight="1">
      <c r="A45" s="22" t="s">
        <v>105</v>
      </c>
      <c r="B45" s="22" t="s">
        <v>83</v>
      </c>
      <c r="C45" s="2"/>
      <c r="D45" s="2"/>
      <c r="E45" s="2"/>
      <c r="F45" s="2"/>
      <c r="G45" s="2"/>
      <c r="H45" s="2"/>
    </row>
    <row r="46" ht="15.0" customHeight="1">
      <c r="A46" s="43">
        <v>0.02</v>
      </c>
      <c r="B46" s="30">
        <f t="shared" ref="B46:B58" si="11">-LN(A46)</f>
        <v>3.912023005</v>
      </c>
      <c r="C46" s="2"/>
      <c r="D46" s="2"/>
      <c r="E46" s="2"/>
      <c r="F46" s="2"/>
      <c r="G46" s="2"/>
      <c r="H46" s="2"/>
    </row>
    <row r="47" ht="15.0" customHeight="1">
      <c r="A47" s="43">
        <v>0.05</v>
      </c>
      <c r="B47" s="30">
        <f t="shared" si="11"/>
        <v>2.995732274</v>
      </c>
      <c r="C47" s="2"/>
      <c r="D47" s="2"/>
      <c r="E47" s="2"/>
      <c r="F47" s="2"/>
      <c r="G47" s="2"/>
      <c r="H47" s="2"/>
    </row>
    <row r="48" ht="15.0" customHeight="1">
      <c r="A48" s="43">
        <v>0.1</v>
      </c>
      <c r="B48" s="30">
        <f t="shared" si="11"/>
        <v>2.302585093</v>
      </c>
      <c r="C48" s="2"/>
      <c r="D48" s="2"/>
      <c r="E48" s="2"/>
      <c r="F48" s="2"/>
      <c r="G48" s="2"/>
      <c r="H48" s="2"/>
    </row>
    <row r="49" ht="15.0" customHeight="1">
      <c r="A49" s="43">
        <v>0.15</v>
      </c>
      <c r="B49" s="30">
        <f t="shared" si="11"/>
        <v>1.897119985</v>
      </c>
      <c r="C49" s="2"/>
      <c r="D49" s="2"/>
      <c r="E49" s="2"/>
      <c r="F49" s="2"/>
      <c r="G49" s="2"/>
      <c r="H49" s="2"/>
    </row>
    <row r="50" ht="15.0" customHeight="1">
      <c r="A50" s="43">
        <v>0.2</v>
      </c>
      <c r="B50" s="30">
        <f t="shared" si="11"/>
        <v>1.609437912</v>
      </c>
      <c r="C50" s="2"/>
      <c r="D50" s="2"/>
      <c r="E50" s="2"/>
      <c r="F50" s="2"/>
      <c r="G50" s="2"/>
      <c r="H50" s="2"/>
    </row>
    <row r="51" ht="15.0" customHeight="1">
      <c r="A51" s="43">
        <v>0.3</v>
      </c>
      <c r="B51" s="30">
        <f t="shared" si="11"/>
        <v>1.203972804</v>
      </c>
      <c r="C51" s="2"/>
      <c r="D51" s="2"/>
      <c r="E51" s="2"/>
      <c r="F51" s="2"/>
      <c r="G51" s="2"/>
      <c r="H51" s="2"/>
    </row>
    <row r="52" ht="15.0" customHeight="1">
      <c r="A52" s="43">
        <v>0.4</v>
      </c>
      <c r="B52" s="30">
        <f t="shared" si="11"/>
        <v>0.9162907319</v>
      </c>
      <c r="C52" s="2"/>
      <c r="D52" s="2"/>
      <c r="E52" s="2"/>
      <c r="F52" s="2"/>
      <c r="G52" s="2"/>
      <c r="H52" s="2"/>
    </row>
    <row r="53" ht="15.0" customHeight="1">
      <c r="A53" s="43">
        <v>0.5</v>
      </c>
      <c r="B53" s="30">
        <f t="shared" si="11"/>
        <v>0.6931471806</v>
      </c>
      <c r="C53" s="2"/>
      <c r="D53" s="2"/>
      <c r="E53" s="2"/>
      <c r="F53" s="2"/>
      <c r="G53" s="2"/>
      <c r="H53" s="2"/>
    </row>
    <row r="54" ht="15.0" customHeight="1">
      <c r="A54" s="43">
        <v>0.6</v>
      </c>
      <c r="B54" s="30">
        <f t="shared" si="11"/>
        <v>0.5108256238</v>
      </c>
      <c r="C54" s="2"/>
      <c r="D54" s="2"/>
      <c r="E54" s="2"/>
      <c r="F54" s="2"/>
      <c r="G54" s="2"/>
      <c r="H54" s="2"/>
    </row>
    <row r="55" ht="15.0" customHeight="1">
      <c r="A55" s="43">
        <v>0.7</v>
      </c>
      <c r="B55" s="30">
        <f t="shared" si="11"/>
        <v>0.3566749439</v>
      </c>
      <c r="C55" s="2"/>
      <c r="D55" s="2"/>
      <c r="E55" s="2"/>
      <c r="F55" s="2"/>
      <c r="G55" s="2"/>
      <c r="H55" s="2"/>
    </row>
    <row r="56" ht="15.0" customHeight="1">
      <c r="A56" s="43">
        <v>0.8</v>
      </c>
      <c r="B56" s="30">
        <f t="shared" si="11"/>
        <v>0.2231435513</v>
      </c>
      <c r="C56" s="2"/>
      <c r="D56" s="2"/>
      <c r="E56" s="2"/>
      <c r="F56" s="2"/>
      <c r="G56" s="2"/>
      <c r="H56" s="2"/>
    </row>
    <row r="57" ht="15.0" customHeight="1">
      <c r="A57" s="43">
        <v>0.9</v>
      </c>
      <c r="B57" s="30">
        <f t="shared" si="11"/>
        <v>0.1053605157</v>
      </c>
      <c r="C57" s="2"/>
      <c r="D57" s="2"/>
      <c r="E57" s="2"/>
      <c r="F57" s="2"/>
      <c r="G57" s="2"/>
      <c r="H57" s="2"/>
    </row>
    <row r="58" ht="15.0" customHeight="1">
      <c r="A58" s="43">
        <v>1.0</v>
      </c>
      <c r="B58" s="30">
        <f t="shared" si="11"/>
        <v>0</v>
      </c>
      <c r="C58" s="2"/>
      <c r="D58" s="2"/>
      <c r="E58" s="2"/>
      <c r="F58" s="2"/>
      <c r="G58" s="2"/>
      <c r="H58" s="2"/>
    </row>
    <row r="59" ht="15.75" customHeight="1">
      <c r="A59" s="2"/>
      <c r="B59" s="2"/>
      <c r="C59" s="2"/>
      <c r="D59" s="2"/>
      <c r="E59" s="2"/>
      <c r="F59" s="2"/>
      <c r="G59" s="2"/>
      <c r="H59" s="2"/>
    </row>
    <row r="60" ht="15.75" customHeight="1">
      <c r="A60" s="2"/>
      <c r="B60" s="2"/>
      <c r="C60" s="2"/>
      <c r="D60" s="2"/>
      <c r="E60" s="2"/>
      <c r="F60" s="2"/>
      <c r="G60" s="2"/>
      <c r="H60" s="2"/>
    </row>
    <row r="61" ht="15.0" customHeight="1">
      <c r="A61" s="17" t="s">
        <v>106</v>
      </c>
      <c r="B61" s="2"/>
      <c r="C61" s="2"/>
      <c r="D61" s="2"/>
      <c r="E61" s="2"/>
      <c r="F61" s="2"/>
      <c r="G61" s="2"/>
      <c r="H61" s="2"/>
    </row>
    <row r="62" ht="15.0" customHeight="1">
      <c r="A62" s="50" t="s">
        <v>108</v>
      </c>
    </row>
    <row r="63" ht="15.0" customHeight="1">
      <c r="A63" s="50" t="s">
        <v>109</v>
      </c>
    </row>
    <row r="64" ht="15.0" customHeight="1">
      <c r="A64" s="50" t="s">
        <v>110</v>
      </c>
    </row>
    <row r="65" ht="15.0" customHeight="1">
      <c r="A65" s="50" t="s">
        <v>111</v>
      </c>
    </row>
    <row r="66" ht="15.75" customHeight="1">
      <c r="A66" s="2"/>
      <c r="B66" s="2"/>
      <c r="C66" s="2"/>
      <c r="D66" s="2"/>
      <c r="E66" s="2"/>
      <c r="F66" s="2"/>
      <c r="G66" s="2"/>
      <c r="H66" s="2"/>
    </row>
    <row r="67" ht="15.75" customHeight="1">
      <c r="A67" s="2"/>
      <c r="B67" s="2"/>
      <c r="C67" s="2"/>
      <c r="D67" s="2"/>
      <c r="E67" s="2"/>
      <c r="F67" s="2"/>
      <c r="G67" s="2"/>
      <c r="H67" s="2"/>
    </row>
    <row r="68" ht="15.75" customHeight="1">
      <c r="A68" s="2"/>
      <c r="B68" s="2"/>
      <c r="C68" s="2"/>
      <c r="D68" s="2"/>
      <c r="E68" s="2"/>
      <c r="F68" s="2"/>
      <c r="G68" s="2"/>
      <c r="H68" s="2"/>
    </row>
    <row r="69" ht="15.75" customHeight="1">
      <c r="A69" s="2"/>
      <c r="B69" s="2"/>
      <c r="C69" s="2"/>
      <c r="D69" s="2"/>
      <c r="E69" s="2"/>
      <c r="F69" s="2"/>
      <c r="G69" s="2"/>
      <c r="H69" s="2"/>
    </row>
    <row r="70" ht="15.75" customHeight="1">
      <c r="A70" s="2"/>
      <c r="B70" s="2"/>
      <c r="C70" s="2"/>
      <c r="D70" s="2"/>
      <c r="E70" s="2"/>
      <c r="F70" s="2"/>
      <c r="G70" s="2"/>
      <c r="H70" s="2"/>
    </row>
    <row r="71" ht="15.75" customHeight="1">
      <c r="A71" s="2"/>
      <c r="B71" s="2"/>
      <c r="C71" s="2"/>
      <c r="D71" s="2"/>
      <c r="E71" s="2"/>
      <c r="F71" s="2"/>
      <c r="G71" s="2"/>
      <c r="H71" s="2"/>
    </row>
    <row r="72" ht="15.75" customHeight="1">
      <c r="A72" s="2"/>
      <c r="B72" s="2"/>
      <c r="C72" s="2"/>
      <c r="D72" s="2"/>
      <c r="E72" s="2"/>
      <c r="F72" s="2"/>
      <c r="G72" s="2"/>
      <c r="H72" s="2"/>
    </row>
    <row r="73" ht="15.75" customHeight="1">
      <c r="A73" s="2"/>
      <c r="B73" s="2"/>
      <c r="C73" s="2"/>
      <c r="D73" s="2"/>
      <c r="E73" s="2"/>
      <c r="F73" s="2"/>
      <c r="G73" s="2"/>
      <c r="H73" s="2"/>
    </row>
    <row r="74" ht="15.75" customHeight="1">
      <c r="A74" s="2"/>
      <c r="B74" s="2"/>
      <c r="C74" s="2"/>
      <c r="D74" s="2"/>
      <c r="E74" s="2"/>
      <c r="F74" s="2"/>
      <c r="G74" s="2"/>
      <c r="H74" s="2"/>
    </row>
    <row r="75" ht="15.75" customHeight="1">
      <c r="A75" s="2"/>
      <c r="B75" s="2"/>
      <c r="C75" s="2"/>
      <c r="D75" s="2"/>
      <c r="E75" s="2"/>
      <c r="F75" s="2"/>
      <c r="G75" s="2"/>
      <c r="H75" s="2"/>
    </row>
    <row r="76" ht="15.75" customHeight="1">
      <c r="A76" s="2"/>
      <c r="B76" s="2"/>
      <c r="C76" s="2"/>
      <c r="D76" s="2"/>
      <c r="E76" s="2"/>
      <c r="F76" s="2"/>
      <c r="G76" s="2"/>
      <c r="H76" s="2"/>
    </row>
    <row r="77" ht="15.75" customHeight="1">
      <c r="A77" s="2"/>
      <c r="B77" s="2"/>
      <c r="C77" s="2"/>
      <c r="D77" s="2"/>
      <c r="E77" s="2"/>
      <c r="F77" s="2"/>
      <c r="G77" s="2"/>
      <c r="H77" s="2"/>
    </row>
    <row r="78" ht="15.75" customHeight="1">
      <c r="A78" s="2"/>
      <c r="B78" s="2"/>
      <c r="C78" s="2"/>
      <c r="D78" s="2"/>
      <c r="E78" s="2"/>
      <c r="F78" s="2"/>
      <c r="G78" s="2"/>
      <c r="H78" s="2"/>
    </row>
    <row r="79" ht="15.75" customHeight="1">
      <c r="A79" s="2"/>
      <c r="B79" s="2"/>
      <c r="C79" s="2"/>
      <c r="D79" s="2"/>
      <c r="E79" s="2"/>
      <c r="F79" s="2"/>
      <c r="G79" s="2"/>
      <c r="H79" s="2"/>
    </row>
    <row r="80" ht="15.75" customHeight="1">
      <c r="A80" s="2"/>
      <c r="B80" s="2"/>
      <c r="C80" s="2"/>
      <c r="D80" s="2"/>
      <c r="E80" s="2"/>
      <c r="F80" s="2"/>
      <c r="G80" s="2"/>
      <c r="H80" s="2"/>
    </row>
    <row r="81" ht="15.75" customHeight="1">
      <c r="A81" s="2"/>
      <c r="B81" s="2"/>
      <c r="C81" s="2"/>
      <c r="D81" s="2"/>
      <c r="E81" s="2"/>
      <c r="F81" s="2"/>
      <c r="G81" s="2"/>
      <c r="H81" s="2"/>
    </row>
    <row r="82" ht="15.75" customHeight="1">
      <c r="A82" s="2"/>
      <c r="B82" s="2"/>
      <c r="C82" s="2"/>
      <c r="D82" s="2"/>
      <c r="E82" s="2"/>
      <c r="F82" s="2"/>
      <c r="G82" s="2"/>
      <c r="H82" s="2"/>
    </row>
    <row r="83" ht="15.75" customHeight="1">
      <c r="A83" s="2"/>
      <c r="B83" s="2"/>
      <c r="C83" s="2"/>
      <c r="D83" s="2"/>
      <c r="E83" s="2"/>
      <c r="F83" s="2"/>
      <c r="G83" s="2"/>
      <c r="H83" s="2"/>
    </row>
    <row r="84" ht="15.75" customHeight="1">
      <c r="A84" s="2"/>
      <c r="B84" s="2"/>
      <c r="C84" s="2"/>
      <c r="D84" s="2"/>
      <c r="E84" s="2"/>
      <c r="F84" s="2"/>
      <c r="G84" s="2"/>
      <c r="H84" s="2"/>
    </row>
    <row r="85" ht="15.75" customHeight="1">
      <c r="A85" s="2"/>
      <c r="B85" s="2"/>
      <c r="C85" s="2"/>
      <c r="D85" s="2"/>
      <c r="E85" s="2"/>
      <c r="F85" s="2"/>
      <c r="G85" s="2"/>
      <c r="H85" s="2"/>
    </row>
    <row r="86" ht="15.75" customHeight="1">
      <c r="A86" s="2"/>
      <c r="B86" s="2"/>
      <c r="C86" s="2"/>
      <c r="D86" s="2"/>
      <c r="E86" s="2"/>
      <c r="F86" s="2"/>
      <c r="G86" s="2"/>
      <c r="H86" s="2"/>
    </row>
    <row r="87" ht="15.75" customHeight="1">
      <c r="A87" s="2"/>
      <c r="B87" s="2"/>
      <c r="C87" s="2"/>
      <c r="D87" s="2"/>
      <c r="E87" s="2"/>
      <c r="F87" s="2"/>
      <c r="G87" s="2"/>
      <c r="H87" s="2"/>
    </row>
    <row r="88" ht="15.75" customHeight="1">
      <c r="A88" s="2"/>
      <c r="B88" s="2"/>
      <c r="C88" s="2"/>
      <c r="D88" s="2"/>
      <c r="E88" s="2"/>
      <c r="F88" s="2"/>
      <c r="G88" s="2"/>
      <c r="H88" s="2"/>
    </row>
    <row r="89" ht="15.75" customHeight="1">
      <c r="A89" s="2"/>
      <c r="B89" s="2"/>
      <c r="C89" s="2"/>
      <c r="D89" s="2"/>
      <c r="E89" s="2"/>
      <c r="F89" s="2"/>
      <c r="G89" s="2"/>
      <c r="H89" s="2"/>
    </row>
    <row r="90" ht="15.75" customHeight="1">
      <c r="A90" s="2"/>
      <c r="B90" s="2"/>
      <c r="C90" s="2"/>
      <c r="D90" s="2"/>
      <c r="E90" s="2"/>
      <c r="F90" s="2"/>
      <c r="G90" s="2"/>
      <c r="H90" s="2"/>
    </row>
    <row r="91" ht="15.75" customHeight="1">
      <c r="A91" s="2"/>
      <c r="B91" s="2"/>
      <c r="C91" s="2"/>
      <c r="D91" s="2"/>
      <c r="E91" s="2"/>
      <c r="F91" s="2"/>
      <c r="G91" s="2"/>
      <c r="H91" s="2"/>
    </row>
    <row r="92" ht="15.75" customHeight="1">
      <c r="A92" s="2"/>
      <c r="B92" s="2"/>
      <c r="C92" s="2"/>
      <c r="D92" s="2"/>
      <c r="E92" s="2"/>
      <c r="F92" s="2"/>
      <c r="G92" s="2"/>
      <c r="H92" s="2"/>
    </row>
    <row r="93" ht="15.75" customHeight="1">
      <c r="A93" s="2"/>
      <c r="B93" s="2"/>
      <c r="C93" s="2"/>
      <c r="D93" s="2"/>
      <c r="E93" s="2"/>
      <c r="F93" s="2"/>
      <c r="G93" s="2"/>
      <c r="H93" s="2"/>
    </row>
    <row r="94" ht="15.75" customHeight="1">
      <c r="A94" s="2"/>
      <c r="B94" s="2"/>
      <c r="C94" s="2"/>
      <c r="D94" s="2"/>
      <c r="E94" s="2"/>
      <c r="F94" s="2"/>
      <c r="G94" s="2"/>
      <c r="H94" s="2"/>
    </row>
    <row r="95" ht="15.75" customHeight="1">
      <c r="A95" s="2"/>
      <c r="B95" s="2"/>
      <c r="C95" s="2"/>
      <c r="D95" s="2"/>
      <c r="E95" s="2"/>
      <c r="F95" s="2"/>
      <c r="G95" s="2"/>
      <c r="H95" s="2"/>
    </row>
    <row r="96" ht="15.75" customHeight="1">
      <c r="A96" s="2"/>
      <c r="B96" s="2"/>
      <c r="C96" s="2"/>
      <c r="D96" s="2"/>
      <c r="E96" s="2"/>
      <c r="F96" s="2"/>
      <c r="G96" s="2"/>
      <c r="H96" s="2"/>
    </row>
    <row r="97" ht="15.75" customHeight="1">
      <c r="A97" s="2"/>
      <c r="B97" s="2"/>
      <c r="C97" s="2"/>
      <c r="D97" s="2"/>
      <c r="E97" s="2"/>
      <c r="F97" s="2"/>
      <c r="G97" s="2"/>
      <c r="H97" s="2"/>
    </row>
    <row r="98" ht="15.75" customHeight="1">
      <c r="A98" s="2"/>
      <c r="B98" s="2"/>
      <c r="C98" s="2"/>
      <c r="D98" s="2"/>
      <c r="E98" s="2"/>
      <c r="F98" s="2"/>
      <c r="G98" s="2"/>
      <c r="H98" s="2"/>
    </row>
    <row r="99" ht="15.75" customHeight="1">
      <c r="A99" s="2"/>
      <c r="B99" s="2"/>
      <c r="C99" s="2"/>
      <c r="D99" s="2"/>
      <c r="E99" s="2"/>
      <c r="F99" s="2"/>
      <c r="G99" s="2"/>
      <c r="H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</row>
  </sheetData>
  <mergeCells count="15">
    <mergeCell ref="A16:H16"/>
    <mergeCell ref="A27:H27"/>
    <mergeCell ref="A28:H28"/>
    <mergeCell ref="A43:H43"/>
    <mergeCell ref="A62:H62"/>
    <mergeCell ref="A63:H63"/>
    <mergeCell ref="A64:H64"/>
    <mergeCell ref="A65:H65"/>
    <mergeCell ref="B3:C3"/>
    <mergeCell ref="D3:E3"/>
    <mergeCell ref="F3:H3"/>
    <mergeCell ref="B6:C6"/>
    <mergeCell ref="E6:F6"/>
    <mergeCell ref="E11:F11"/>
    <mergeCell ref="A15:H15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6.0"/>
    <col customWidth="1" min="3" max="3" width="20.0"/>
    <col customWidth="1" min="4" max="4" width="22.0"/>
    <col customWidth="1" min="5" max="5" width="14.0"/>
    <col customWidth="1" min="6" max="26" width="8.71"/>
  </cols>
  <sheetData>
    <row r="1" ht="17.25" customHeight="1">
      <c r="A1" s="1" t="s">
        <v>1</v>
      </c>
      <c r="B1" s="2"/>
      <c r="C1" s="2"/>
      <c r="D1" s="2"/>
      <c r="E1" s="2"/>
    </row>
    <row r="2" ht="15.0" customHeight="1">
      <c r="A2" s="4" t="s">
        <v>3</v>
      </c>
      <c r="B2" s="2"/>
      <c r="C2" s="2"/>
      <c r="D2" s="2"/>
      <c r="E2" s="2"/>
    </row>
    <row r="3" ht="15.0" customHeight="1">
      <c r="A3" s="3" t="s">
        <v>5</v>
      </c>
      <c r="B3" s="5" t="s">
        <v>6</v>
      </c>
      <c r="C3" s="2"/>
      <c r="D3" s="2"/>
      <c r="E3" s="2"/>
    </row>
    <row r="4" ht="15.0" customHeight="1">
      <c r="A4" s="2"/>
      <c r="B4" s="4" t="s">
        <v>7</v>
      </c>
      <c r="C4" s="2"/>
      <c r="D4" s="2"/>
      <c r="E4" s="2"/>
    </row>
    <row r="5">
      <c r="A5" s="2"/>
      <c r="B5" s="2"/>
      <c r="C5" s="2"/>
      <c r="D5" s="2"/>
      <c r="E5" s="2"/>
    </row>
    <row r="6" ht="15.0" customHeight="1">
      <c r="A6" s="3" t="s">
        <v>8</v>
      </c>
      <c r="B6" s="2"/>
      <c r="C6" s="2"/>
      <c r="D6" s="2"/>
      <c r="E6" s="2"/>
    </row>
    <row r="7" ht="15.0" customHeight="1">
      <c r="A7" s="6" t="s">
        <v>9</v>
      </c>
      <c r="B7" s="6" t="s">
        <v>10</v>
      </c>
      <c r="C7" s="6" t="s">
        <v>11</v>
      </c>
      <c r="D7" s="6" t="s">
        <v>12</v>
      </c>
      <c r="E7" s="6" t="s">
        <v>14</v>
      </c>
    </row>
    <row r="8" ht="15.0" customHeight="1">
      <c r="A8" s="4">
        <v>1.0</v>
      </c>
      <c r="B8" s="4">
        <v>1.0</v>
      </c>
      <c r="C8" s="4">
        <v>0.8</v>
      </c>
      <c r="D8" s="8"/>
      <c r="E8" s="4" t="str">
        <f t="shared" ref="E8:E10" si="1">IF(D8="","",IF(ABS(D8-(B8*LN(C8)+(1-B8)*LN(1-C8)))&lt;0.005,"✓ correct","✗ try again"))</f>
        <v/>
      </c>
    </row>
    <row r="9" ht="15.0" customHeight="1">
      <c r="A9" s="4">
        <v>2.0</v>
      </c>
      <c r="B9" s="4">
        <v>0.0</v>
      </c>
      <c r="C9" s="4">
        <v>0.3</v>
      </c>
      <c r="D9" s="8"/>
      <c r="E9" s="4" t="str">
        <f t="shared" si="1"/>
        <v/>
      </c>
    </row>
    <row r="10" ht="15.0" customHeight="1">
      <c r="A10" s="4">
        <v>3.0</v>
      </c>
      <c r="B10" s="4">
        <v>1.0</v>
      </c>
      <c r="C10" s="4">
        <v>0.5</v>
      </c>
      <c r="D10" s="8"/>
      <c r="E10" s="4" t="str">
        <f t="shared" si="1"/>
        <v/>
      </c>
    </row>
    <row r="11" ht="15.0" customHeight="1">
      <c r="A11" s="2"/>
      <c r="B11" s="2"/>
      <c r="C11" s="3" t="s">
        <v>24</v>
      </c>
      <c r="D11" s="8"/>
      <c r="E11" s="4" t="str">
        <f>IF(D11="","",IF(ABS(D11-(-(B8*LN(C8)+(1-B8)*LN(1-C8)+B9*LN(C9)+(1-B9)*LN(1-C9)+B10*LN(C10)+(1-B10)*LN(1-C10))/3))&lt;0.005,"✓ correct","✗ try again"))</f>
        <v/>
      </c>
    </row>
    <row r="12" ht="15.0" customHeight="1">
      <c r="A12" s="2"/>
      <c r="B12" s="2"/>
      <c r="C12" s="2"/>
      <c r="D12" s="10" t="s">
        <v>25</v>
      </c>
      <c r="E12" s="2"/>
    </row>
    <row r="13">
      <c r="A13" s="2"/>
      <c r="B13" s="2"/>
      <c r="C13" s="2"/>
      <c r="D13" s="2"/>
      <c r="E13" s="2"/>
    </row>
    <row r="14" ht="15.0" customHeight="1">
      <c r="A14" s="3" t="s">
        <v>26</v>
      </c>
      <c r="B14" s="2"/>
      <c r="C14" s="2"/>
      <c r="D14" s="2"/>
      <c r="E14" s="2"/>
    </row>
    <row r="15" ht="15.0" customHeight="1">
      <c r="A15" s="6" t="s">
        <v>27</v>
      </c>
      <c r="B15" s="6" t="s">
        <v>10</v>
      </c>
      <c r="C15" s="6" t="s">
        <v>11</v>
      </c>
      <c r="D15" s="6" t="s">
        <v>28</v>
      </c>
      <c r="E15" s="6" t="s">
        <v>14</v>
      </c>
    </row>
    <row r="16" ht="15.0" customHeight="1">
      <c r="A16" s="4">
        <v>1.0</v>
      </c>
      <c r="B16" s="4">
        <v>0.0</v>
      </c>
      <c r="C16" s="4">
        <v>0.1</v>
      </c>
      <c r="D16" s="8"/>
      <c r="E16" s="4" t="str">
        <f t="shared" ref="E16:E18" si="2">IF(D16="","",IF(ABS(D16-B16*LN(C16))&lt;0.005,"✓ correct","✗ try again"))</f>
        <v/>
      </c>
    </row>
    <row r="17" ht="15.0" customHeight="1">
      <c r="A17" s="4">
        <v>2.0</v>
      </c>
      <c r="B17" s="4">
        <v>0.0</v>
      </c>
      <c r="C17" s="4">
        <v>0.3</v>
      </c>
      <c r="D17" s="8"/>
      <c r="E17" s="4" t="str">
        <f t="shared" si="2"/>
        <v/>
      </c>
    </row>
    <row r="18" ht="15.0" customHeight="1">
      <c r="A18" s="4">
        <v>3.0</v>
      </c>
      <c r="B18" s="4">
        <v>1.0</v>
      </c>
      <c r="C18" s="4">
        <v>0.6</v>
      </c>
      <c r="D18" s="8"/>
      <c r="E18" s="4" t="str">
        <f t="shared" si="2"/>
        <v/>
      </c>
    </row>
    <row r="19" ht="15.0" customHeight="1">
      <c r="A19" s="2"/>
      <c r="B19" s="2"/>
      <c r="C19" s="3" t="s">
        <v>29</v>
      </c>
      <c r="D19" s="8"/>
      <c r="E19" s="4" t="str">
        <f>IF(D19="","",IF(ABS(D19-(-SUMPRODUCT(B16:B18,LN(C16:C18))))&lt;0.005,"✓ correct","✗ try again"))</f>
        <v/>
      </c>
    </row>
    <row r="20">
      <c r="A20" s="2"/>
      <c r="B20" s="2"/>
      <c r="C20" s="2"/>
      <c r="D20" s="2"/>
      <c r="E20" s="2"/>
    </row>
    <row r="21" ht="15.0" customHeight="1">
      <c r="A21" s="3" t="s">
        <v>30</v>
      </c>
      <c r="B21" s="2"/>
      <c r="C21" s="2"/>
      <c r="D21" s="2"/>
      <c r="E21" s="2"/>
    </row>
    <row r="22" ht="15.0" customHeight="1">
      <c r="A22" s="6" t="s">
        <v>27</v>
      </c>
      <c r="B22" s="6" t="s">
        <v>31</v>
      </c>
      <c r="C22" s="6" t="s">
        <v>32</v>
      </c>
      <c r="D22" s="6" t="s">
        <v>33</v>
      </c>
      <c r="E22" s="6" t="s">
        <v>34</v>
      </c>
    </row>
    <row r="23" ht="15.0" customHeight="1">
      <c r="A23" s="4">
        <v>1.0</v>
      </c>
      <c r="B23" s="4">
        <v>0.0</v>
      </c>
      <c r="C23" s="8"/>
      <c r="D23" s="8"/>
      <c r="E23" s="4" t="str">
        <f t="shared" ref="E23:E25" si="3">IF(D23="","",IF(ABS(D23-EXP(B23)/(EXP($B$23)+EXP($B$24)+EXP($B$25)))&lt;0.005,"✓ correct","✗ try again"))</f>
        <v/>
      </c>
    </row>
    <row r="24" ht="15.0" customHeight="1">
      <c r="A24" s="4">
        <v>2.0</v>
      </c>
      <c r="B24" s="4">
        <v>1.0</v>
      </c>
      <c r="C24" s="8"/>
      <c r="D24" s="8"/>
      <c r="E24" s="4" t="str">
        <f t="shared" si="3"/>
        <v/>
      </c>
    </row>
    <row r="25" ht="15.0" customHeight="1">
      <c r="A25" s="4">
        <v>3.0</v>
      </c>
      <c r="B25" s="4">
        <v>2.0</v>
      </c>
      <c r="C25" s="8"/>
      <c r="D25" s="8"/>
      <c r="E25" s="4" t="str">
        <f t="shared" si="3"/>
        <v/>
      </c>
    </row>
    <row r="26" ht="15.0" customHeight="1">
      <c r="A26" s="2"/>
      <c r="B26" s="2"/>
      <c r="C26" s="3" t="s">
        <v>29</v>
      </c>
      <c r="D26" s="8"/>
      <c r="E26" s="4" t="str">
        <f>IF(D26="","",IF(ABS(D26-(-LN(EXP(B25)/(EXP(B23)+EXP(B24)+EXP(B25)))))&lt;0.005,"✓ correct","✗ try again"))</f>
        <v/>
      </c>
    </row>
    <row r="27" ht="15.75" customHeight="1">
      <c r="A27" s="2"/>
      <c r="B27" s="2"/>
      <c r="C27" s="2"/>
      <c r="D27" s="2"/>
      <c r="E27" s="2"/>
    </row>
    <row r="28" ht="15.75" customHeight="1">
      <c r="A28" s="2"/>
      <c r="B28" s="2"/>
      <c r="C28" s="2"/>
      <c r="D28" s="2"/>
      <c r="E28" s="2"/>
    </row>
    <row r="29" ht="15.75" customHeight="1">
      <c r="A29" s="2"/>
      <c r="B29" s="2"/>
      <c r="C29" s="2"/>
      <c r="D29" s="2"/>
      <c r="E29" s="2"/>
    </row>
    <row r="30" ht="15.75" customHeight="1">
      <c r="A30" s="2"/>
      <c r="B30" s="2"/>
      <c r="C30" s="2"/>
      <c r="D30" s="2"/>
      <c r="E30" s="2"/>
    </row>
    <row r="31" ht="15.75" customHeight="1">
      <c r="A31" s="2"/>
      <c r="B31" s="2"/>
      <c r="C31" s="2"/>
      <c r="D31" s="2"/>
      <c r="E31" s="2"/>
    </row>
    <row r="32" ht="15.75" customHeight="1">
      <c r="A32" s="2"/>
      <c r="B32" s="2"/>
      <c r="C32" s="2"/>
      <c r="D32" s="2"/>
      <c r="E32" s="2"/>
    </row>
    <row r="33" ht="15.75" customHeight="1">
      <c r="A33" s="2"/>
      <c r="B33" s="2"/>
      <c r="C33" s="2"/>
      <c r="D33" s="2"/>
      <c r="E33" s="2"/>
    </row>
    <row r="34" ht="15.75" customHeight="1">
      <c r="A34" s="2"/>
      <c r="B34" s="2"/>
      <c r="C34" s="2"/>
      <c r="D34" s="2"/>
      <c r="E34" s="2"/>
    </row>
    <row r="35" ht="15.75" customHeight="1">
      <c r="A35" s="2"/>
      <c r="B35" s="2"/>
      <c r="C35" s="2"/>
      <c r="D35" s="2"/>
      <c r="E35" s="2"/>
    </row>
    <row r="36" ht="15.75" customHeight="1">
      <c r="A36" s="2"/>
      <c r="B36" s="2"/>
      <c r="C36" s="2"/>
      <c r="D36" s="2"/>
      <c r="E36" s="2"/>
    </row>
    <row r="37" ht="15.75" customHeight="1">
      <c r="A37" s="2"/>
      <c r="B37" s="2"/>
      <c r="C37" s="2"/>
      <c r="D37" s="2"/>
      <c r="E37" s="2"/>
    </row>
    <row r="38" ht="15.75" customHeight="1">
      <c r="A38" s="2"/>
      <c r="B38" s="2"/>
      <c r="C38" s="2"/>
      <c r="D38" s="2"/>
      <c r="E38" s="2"/>
    </row>
    <row r="39" ht="15.75" customHeight="1">
      <c r="A39" s="2"/>
      <c r="B39" s="2"/>
      <c r="C39" s="2"/>
      <c r="D39" s="2"/>
      <c r="E39" s="2"/>
    </row>
    <row r="40" ht="15.75" customHeight="1">
      <c r="A40" s="2"/>
      <c r="B40" s="2"/>
      <c r="C40" s="2"/>
      <c r="D40" s="2"/>
      <c r="E40" s="2"/>
    </row>
    <row r="41" ht="15.75" customHeight="1">
      <c r="A41" s="2"/>
      <c r="B41" s="2"/>
      <c r="C41" s="2"/>
      <c r="D41" s="2"/>
      <c r="E41" s="2"/>
    </row>
    <row r="42" ht="15.75" customHeight="1">
      <c r="A42" s="2"/>
      <c r="B42" s="2"/>
      <c r="C42" s="2"/>
      <c r="D42" s="2"/>
      <c r="E42" s="2"/>
    </row>
    <row r="43" ht="15.75" customHeight="1">
      <c r="A43" s="2"/>
      <c r="B43" s="2"/>
      <c r="C43" s="2"/>
      <c r="D43" s="2"/>
      <c r="E43" s="2"/>
    </row>
    <row r="44" ht="15.75" customHeight="1">
      <c r="A44" s="2"/>
      <c r="B44" s="2"/>
      <c r="C44" s="2"/>
      <c r="D44" s="2"/>
      <c r="E44" s="2"/>
    </row>
    <row r="45" ht="15.75" customHeight="1">
      <c r="A45" s="2"/>
      <c r="B45" s="2"/>
      <c r="C45" s="2"/>
      <c r="D45" s="2"/>
      <c r="E45" s="2"/>
    </row>
    <row r="46" ht="15.75" customHeight="1">
      <c r="A46" s="2"/>
      <c r="B46" s="2"/>
      <c r="C46" s="2"/>
      <c r="D46" s="2"/>
      <c r="E46" s="2"/>
    </row>
    <row r="47" ht="15.75" customHeight="1">
      <c r="A47" s="2"/>
      <c r="B47" s="2"/>
      <c r="C47" s="2"/>
      <c r="D47" s="2"/>
      <c r="E47" s="2"/>
    </row>
    <row r="48" ht="15.75" customHeight="1">
      <c r="A48" s="2"/>
      <c r="B48" s="2"/>
      <c r="C48" s="2"/>
      <c r="D48" s="2"/>
      <c r="E48" s="2"/>
    </row>
    <row r="49" ht="15.75" customHeight="1">
      <c r="A49" s="2"/>
      <c r="B49" s="2"/>
      <c r="C49" s="2"/>
      <c r="D49" s="2"/>
      <c r="E49" s="2"/>
    </row>
    <row r="50" ht="15.75" customHeight="1">
      <c r="A50" s="2"/>
      <c r="B50" s="2"/>
      <c r="C50" s="2"/>
      <c r="D50" s="2"/>
      <c r="E50" s="2"/>
    </row>
    <row r="51" ht="15.75" customHeight="1">
      <c r="A51" s="2"/>
      <c r="B51" s="2"/>
      <c r="C51" s="2"/>
      <c r="D51" s="2"/>
      <c r="E51" s="2"/>
    </row>
    <row r="52" ht="15.75" customHeight="1">
      <c r="A52" s="2"/>
      <c r="B52" s="2"/>
      <c r="C52" s="2"/>
      <c r="D52" s="2"/>
      <c r="E52" s="2"/>
    </row>
    <row r="53" ht="15.75" customHeight="1">
      <c r="A53" s="2"/>
      <c r="B53" s="2"/>
      <c r="C53" s="2"/>
      <c r="D53" s="2"/>
      <c r="E53" s="2"/>
    </row>
    <row r="54" ht="15.75" customHeight="1">
      <c r="A54" s="2"/>
      <c r="B54" s="2"/>
      <c r="C54" s="2"/>
      <c r="D54" s="2"/>
      <c r="E54" s="2"/>
    </row>
    <row r="55" ht="15.75" customHeight="1">
      <c r="A55" s="2"/>
      <c r="B55" s="2"/>
      <c r="C55" s="2"/>
      <c r="D55" s="2"/>
      <c r="E55" s="2"/>
    </row>
    <row r="56" ht="15.75" customHeight="1">
      <c r="A56" s="2"/>
      <c r="B56" s="2"/>
      <c r="C56" s="2"/>
      <c r="D56" s="2"/>
      <c r="E56" s="2"/>
    </row>
    <row r="57" ht="15.75" customHeight="1">
      <c r="A57" s="2"/>
      <c r="B57" s="2"/>
      <c r="C57" s="2"/>
      <c r="D57" s="2"/>
      <c r="E57" s="2"/>
    </row>
    <row r="58" ht="15.75" customHeight="1">
      <c r="A58" s="2"/>
      <c r="B58" s="2"/>
      <c r="C58" s="2"/>
      <c r="D58" s="2"/>
      <c r="E58" s="2"/>
    </row>
    <row r="59" ht="15.75" customHeight="1">
      <c r="A59" s="2"/>
      <c r="B59" s="2"/>
      <c r="C59" s="2"/>
      <c r="D59" s="2"/>
      <c r="E59" s="2"/>
    </row>
    <row r="60" ht="15.75" customHeight="1">
      <c r="A60" s="2"/>
      <c r="B60" s="2"/>
      <c r="C60" s="2"/>
      <c r="D60" s="2"/>
      <c r="E60" s="2"/>
    </row>
    <row r="61" ht="15.75" customHeight="1">
      <c r="A61" s="2"/>
      <c r="B61" s="2"/>
      <c r="C61" s="2"/>
      <c r="D61" s="2"/>
      <c r="E61" s="2"/>
    </row>
    <row r="62" ht="15.75" customHeight="1">
      <c r="A62" s="2"/>
      <c r="B62" s="2"/>
      <c r="C62" s="2"/>
      <c r="D62" s="2"/>
      <c r="E62" s="2"/>
    </row>
    <row r="63" ht="15.75" customHeight="1">
      <c r="A63" s="2"/>
      <c r="B63" s="2"/>
      <c r="C63" s="2"/>
      <c r="D63" s="2"/>
      <c r="E63" s="2"/>
    </row>
    <row r="64" ht="15.75" customHeight="1">
      <c r="A64" s="2"/>
      <c r="B64" s="2"/>
      <c r="C64" s="2"/>
      <c r="D64" s="2"/>
      <c r="E64" s="2"/>
    </row>
    <row r="65" ht="15.75" customHeight="1">
      <c r="A65" s="2"/>
      <c r="B65" s="2"/>
      <c r="C65" s="2"/>
      <c r="D65" s="2"/>
      <c r="E65" s="2"/>
    </row>
    <row r="66" ht="15.75" customHeight="1">
      <c r="A66" s="2"/>
      <c r="B66" s="2"/>
      <c r="C66" s="2"/>
      <c r="D66" s="2"/>
      <c r="E66" s="2"/>
    </row>
    <row r="67" ht="15.75" customHeight="1">
      <c r="A67" s="2"/>
      <c r="B67" s="2"/>
      <c r="C67" s="2"/>
      <c r="D67" s="2"/>
      <c r="E67" s="2"/>
    </row>
    <row r="68" ht="15.75" customHeight="1">
      <c r="A68" s="2"/>
      <c r="B68" s="2"/>
      <c r="C68" s="2"/>
      <c r="D68" s="2"/>
      <c r="E68" s="2"/>
    </row>
    <row r="69" ht="15.75" customHeight="1">
      <c r="A69" s="2"/>
      <c r="B69" s="2"/>
      <c r="C69" s="2"/>
      <c r="D69" s="2"/>
      <c r="E69" s="2"/>
    </row>
    <row r="70" ht="15.75" customHeight="1">
      <c r="A70" s="2"/>
      <c r="B70" s="2"/>
      <c r="C70" s="2"/>
      <c r="D70" s="2"/>
      <c r="E70" s="2"/>
    </row>
    <row r="71" ht="15.75" customHeight="1">
      <c r="A71" s="2"/>
      <c r="B71" s="2"/>
      <c r="C71" s="2"/>
      <c r="D71" s="2"/>
      <c r="E71" s="2"/>
    </row>
    <row r="72" ht="15.75" customHeight="1">
      <c r="A72" s="2"/>
      <c r="B72" s="2"/>
      <c r="C72" s="2"/>
      <c r="D72" s="2"/>
      <c r="E72" s="2"/>
    </row>
    <row r="73" ht="15.75" customHeight="1">
      <c r="A73" s="2"/>
      <c r="B73" s="2"/>
      <c r="C73" s="2"/>
      <c r="D73" s="2"/>
      <c r="E73" s="2"/>
    </row>
    <row r="74" ht="15.75" customHeight="1">
      <c r="A74" s="2"/>
      <c r="B74" s="2"/>
      <c r="C74" s="2"/>
      <c r="D74" s="2"/>
      <c r="E74" s="2"/>
    </row>
    <row r="75" ht="15.75" customHeight="1">
      <c r="A75" s="2"/>
      <c r="B75" s="2"/>
      <c r="C75" s="2"/>
      <c r="D75" s="2"/>
      <c r="E75" s="2"/>
    </row>
    <row r="76" ht="15.75" customHeight="1">
      <c r="A76" s="2"/>
      <c r="B76" s="2"/>
      <c r="C76" s="2"/>
      <c r="D76" s="2"/>
      <c r="E76" s="2"/>
    </row>
    <row r="77" ht="15.75" customHeight="1">
      <c r="A77" s="2"/>
      <c r="B77" s="2"/>
      <c r="C77" s="2"/>
      <c r="D77" s="2"/>
      <c r="E77" s="2"/>
    </row>
    <row r="78" ht="15.75" customHeight="1">
      <c r="A78" s="2"/>
      <c r="B78" s="2"/>
      <c r="C78" s="2"/>
      <c r="D78" s="2"/>
      <c r="E78" s="2"/>
    </row>
    <row r="79" ht="15.75" customHeight="1">
      <c r="A79" s="2"/>
      <c r="B79" s="2"/>
      <c r="C79" s="2"/>
      <c r="D79" s="2"/>
      <c r="E79" s="2"/>
    </row>
    <row r="80" ht="15.75" customHeight="1">
      <c r="A80" s="2"/>
      <c r="B80" s="2"/>
      <c r="C80" s="2"/>
      <c r="D80" s="2"/>
      <c r="E80" s="2"/>
    </row>
    <row r="81" ht="15.75" customHeight="1">
      <c r="A81" s="2"/>
      <c r="B81" s="2"/>
      <c r="C81" s="2"/>
      <c r="D81" s="2"/>
      <c r="E81" s="2"/>
    </row>
    <row r="82" ht="15.75" customHeight="1">
      <c r="A82" s="2"/>
      <c r="B82" s="2"/>
      <c r="C82" s="2"/>
      <c r="D82" s="2"/>
      <c r="E82" s="2"/>
    </row>
    <row r="83" ht="15.75" customHeight="1">
      <c r="A83" s="2"/>
      <c r="B83" s="2"/>
      <c r="C83" s="2"/>
      <c r="D83" s="2"/>
      <c r="E83" s="2"/>
    </row>
    <row r="84" ht="15.75" customHeight="1">
      <c r="A84" s="2"/>
      <c r="B84" s="2"/>
      <c r="C84" s="2"/>
      <c r="D84" s="2"/>
      <c r="E84" s="2"/>
    </row>
    <row r="85" ht="15.75" customHeight="1">
      <c r="A85" s="2"/>
      <c r="B85" s="2"/>
      <c r="C85" s="2"/>
      <c r="D85" s="2"/>
      <c r="E85" s="2"/>
    </row>
    <row r="86" ht="15.75" customHeight="1">
      <c r="A86" s="2"/>
      <c r="B86" s="2"/>
      <c r="C86" s="2"/>
      <c r="D86" s="2"/>
      <c r="E86" s="2"/>
    </row>
    <row r="87" ht="15.75" customHeight="1">
      <c r="A87" s="2"/>
      <c r="B87" s="2"/>
      <c r="C87" s="2"/>
      <c r="D87" s="2"/>
      <c r="E87" s="2"/>
    </row>
    <row r="88" ht="15.75" customHeight="1">
      <c r="A88" s="2"/>
      <c r="B88" s="2"/>
      <c r="C88" s="2"/>
      <c r="D88" s="2"/>
      <c r="E88" s="2"/>
    </row>
    <row r="89" ht="15.75" customHeight="1">
      <c r="A89" s="2"/>
      <c r="B89" s="2"/>
      <c r="C89" s="2"/>
      <c r="D89" s="2"/>
      <c r="E89" s="2"/>
    </row>
    <row r="90" ht="15.75" customHeight="1">
      <c r="A90" s="2"/>
      <c r="B90" s="2"/>
      <c r="C90" s="2"/>
      <c r="D90" s="2"/>
      <c r="E90" s="2"/>
    </row>
    <row r="91" ht="15.75" customHeight="1">
      <c r="A91" s="2"/>
      <c r="B91" s="2"/>
      <c r="C91" s="2"/>
      <c r="D91" s="2"/>
      <c r="E91" s="2"/>
    </row>
    <row r="92" ht="15.75" customHeight="1">
      <c r="A92" s="2"/>
      <c r="B92" s="2"/>
      <c r="C92" s="2"/>
      <c r="D92" s="2"/>
      <c r="E92" s="2"/>
    </row>
    <row r="93" ht="15.75" customHeight="1">
      <c r="A93" s="2"/>
      <c r="B93" s="2"/>
      <c r="C93" s="2"/>
      <c r="D93" s="2"/>
      <c r="E93" s="2"/>
    </row>
    <row r="94" ht="15.75" customHeight="1">
      <c r="A94" s="2"/>
      <c r="B94" s="2"/>
      <c r="C94" s="2"/>
      <c r="D94" s="2"/>
      <c r="E94" s="2"/>
    </row>
    <row r="95" ht="15.75" customHeight="1">
      <c r="A95" s="2"/>
      <c r="B95" s="2"/>
      <c r="C95" s="2"/>
      <c r="D95" s="2"/>
      <c r="E95" s="2"/>
    </row>
    <row r="96" ht="15.75" customHeight="1">
      <c r="A96" s="2"/>
      <c r="B96" s="2"/>
      <c r="C96" s="2"/>
      <c r="D96" s="2"/>
      <c r="E96" s="2"/>
    </row>
    <row r="97" ht="15.75" customHeight="1">
      <c r="A97" s="2"/>
      <c r="B97" s="2"/>
      <c r="C97" s="2"/>
      <c r="D97" s="2"/>
      <c r="E97" s="2"/>
    </row>
    <row r="98" ht="15.75" customHeight="1">
      <c r="A98" s="2"/>
      <c r="B98" s="2"/>
      <c r="C98" s="2"/>
      <c r="D98" s="2"/>
      <c r="E98" s="2"/>
    </row>
    <row r="99" ht="15.75" customHeight="1">
      <c r="A99" s="2"/>
      <c r="B99" s="2"/>
      <c r="C99" s="2"/>
      <c r="D99" s="2"/>
      <c r="E99" s="2"/>
    </row>
    <row r="100" ht="15.75" customHeight="1">
      <c r="A100" s="2"/>
      <c r="B100" s="2"/>
      <c r="C100" s="2"/>
      <c r="D100" s="2"/>
      <c r="E100" s="2"/>
    </row>
    <row r="101" ht="15.75" customHeight="1">
      <c r="A101" s="2"/>
      <c r="B101" s="2"/>
      <c r="C101" s="2"/>
      <c r="D101" s="2"/>
      <c r="E101" s="2"/>
    </row>
    <row r="102" ht="15.75" customHeight="1">
      <c r="A102" s="2"/>
      <c r="B102" s="2"/>
      <c r="C102" s="2"/>
      <c r="D102" s="2"/>
      <c r="E102" s="2"/>
    </row>
    <row r="103" ht="15.75" customHeight="1">
      <c r="A103" s="2"/>
      <c r="B103" s="2"/>
      <c r="C103" s="2"/>
      <c r="D103" s="2"/>
      <c r="E103" s="2"/>
    </row>
    <row r="104" ht="15.75" customHeight="1">
      <c r="A104" s="2"/>
      <c r="B104" s="2"/>
      <c r="C104" s="2"/>
      <c r="D104" s="2"/>
      <c r="E104" s="2"/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9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6" width="8.71"/>
  </cols>
  <sheetData>
    <row r="1" ht="17.25" customHeight="1">
      <c r="A1" s="1" t="s">
        <v>0</v>
      </c>
    </row>
    <row r="2">
      <c r="A2" s="2"/>
    </row>
    <row r="3" ht="15.0" customHeight="1">
      <c r="A3" s="3" t="s">
        <v>2</v>
      </c>
    </row>
    <row r="4" ht="15.0" customHeight="1">
      <c r="A4" s="4" t="s">
        <v>4</v>
      </c>
      <c r="B4" s="7">
        <f>1*LN(0.8)+(1-1)*LN(1-0.8)</f>
        <v>-0.2231435513</v>
      </c>
    </row>
    <row r="5" ht="15.0" customHeight="1">
      <c r="A5" s="4" t="s">
        <v>13</v>
      </c>
      <c r="B5" s="7">
        <f>0*LN(0.3)+(1-0)*LN(1-0.3)</f>
        <v>-0.3566749439</v>
      </c>
    </row>
    <row r="6" ht="15.0" customHeight="1">
      <c r="A6" s="4" t="s">
        <v>15</v>
      </c>
      <c r="B6" s="7">
        <f>1*LN(0.5)+(1-1)*LN(1-0.5)</f>
        <v>-0.6931471806</v>
      </c>
    </row>
    <row r="7" ht="15.0" customHeight="1">
      <c r="A7" s="4" t="s">
        <v>16</v>
      </c>
      <c r="B7" s="7">
        <f>-SUM(B4:B6)/3</f>
        <v>0.4243218919</v>
      </c>
    </row>
    <row r="8">
      <c r="A8" s="2"/>
    </row>
    <row r="9" ht="15.0" customHeight="1">
      <c r="A9" s="3" t="s">
        <v>17</v>
      </c>
    </row>
    <row r="10" ht="15.0" customHeight="1">
      <c r="A10" s="4" t="s">
        <v>18</v>
      </c>
      <c r="B10" s="7">
        <f>0*LN(0.1)</f>
        <v>0</v>
      </c>
    </row>
    <row r="11" ht="15.0" customHeight="1">
      <c r="A11" s="4" t="s">
        <v>19</v>
      </c>
      <c r="B11" s="7">
        <f>0*LN(0.3)</f>
        <v>0</v>
      </c>
    </row>
    <row r="12" ht="15.0" customHeight="1">
      <c r="A12" s="4" t="s">
        <v>20</v>
      </c>
      <c r="B12" s="7">
        <f>1*LN(0.6)</f>
        <v>-0.5108256238</v>
      </c>
    </row>
    <row r="13" ht="15.0" customHeight="1">
      <c r="A13" s="4" t="s">
        <v>21</v>
      </c>
      <c r="B13" s="7">
        <f>-SUM(B10:B12)</f>
        <v>0.5108256238</v>
      </c>
    </row>
    <row r="14">
      <c r="A14" s="2"/>
    </row>
    <row r="15" ht="15.0" customHeight="1">
      <c r="A15" s="3" t="s">
        <v>22</v>
      </c>
    </row>
    <row r="16" ht="15.0" customHeight="1">
      <c r="A16" s="4" t="s">
        <v>23</v>
      </c>
      <c r="B16" s="7">
        <f>EXP(0)</f>
        <v>1</v>
      </c>
      <c r="C16" s="7">
        <f>EXP(1)</f>
        <v>2.718281828</v>
      </c>
      <c r="D16" s="7">
        <f>EXP(2)</f>
        <v>7.389056099</v>
      </c>
    </row>
    <row r="17" ht="15.0" customHeight="1">
      <c r="A17" s="4" t="s">
        <v>11</v>
      </c>
      <c r="B17" s="7">
        <f t="shared" ref="B17:D17" si="1">B16/SUM($B$16:$D$16)</f>
        <v>0.09003057317</v>
      </c>
      <c r="C17" s="7">
        <f t="shared" si="1"/>
        <v>0.2447284711</v>
      </c>
      <c r="D17" s="7">
        <f t="shared" si="1"/>
        <v>0.6652409558</v>
      </c>
    </row>
    <row r="18" ht="15.0" customHeight="1">
      <c r="A18" s="4" t="s">
        <v>21</v>
      </c>
      <c r="B18" s="7">
        <f>-LN(D17)</f>
        <v>0.4076059644</v>
      </c>
      <c r="C18" s="9"/>
      <c r="D18" s="9"/>
    </row>
    <row r="19">
      <c r="A19" s="2"/>
    </row>
    <row r="20">
      <c r="A20" s="2"/>
    </row>
    <row r="21" ht="15.75" customHeight="1">
      <c r="A21" s="2"/>
    </row>
    <row r="22" ht="15.75" customHeight="1">
      <c r="A22" s="2"/>
    </row>
    <row r="23" ht="15.75" customHeight="1">
      <c r="A23" s="2"/>
    </row>
    <row r="24" ht="15.75" customHeight="1">
      <c r="A24" s="2"/>
    </row>
    <row r="25" ht="15.75" customHeight="1">
      <c r="A25" s="2"/>
    </row>
    <row r="26" ht="15.75" customHeight="1">
      <c r="A26" s="2"/>
    </row>
    <row r="27" ht="15.75" customHeight="1">
      <c r="A27" s="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>
      <c r="A223" s="2"/>
    </row>
    <row r="224" ht="15.75" customHeight="1">
      <c r="A224" s="2"/>
    </row>
    <row r="225" ht="15.75" customHeight="1">
      <c r="A225" s="2"/>
    </row>
    <row r="226" ht="15.75" customHeight="1">
      <c r="A226" s="2"/>
    </row>
    <row r="227" ht="15.75" customHeight="1">
      <c r="A227" s="2"/>
    </row>
    <row r="228" ht="15.75" customHeight="1">
      <c r="A228" s="2"/>
    </row>
    <row r="229" ht="15.75" customHeight="1">
      <c r="A229" s="2"/>
    </row>
    <row r="230" ht="15.75" customHeight="1">
      <c r="A230" s="2"/>
    </row>
    <row r="231" ht="15.75" customHeight="1">
      <c r="A231" s="2"/>
    </row>
    <row r="232" ht="15.75" customHeight="1">
      <c r="A232" s="2"/>
    </row>
    <row r="233" ht="15.75" customHeight="1">
      <c r="A233" s="2"/>
    </row>
    <row r="234" ht="15.75" customHeight="1">
      <c r="A234" s="2"/>
    </row>
    <row r="235" ht="15.75" customHeight="1">
      <c r="A235" s="2"/>
    </row>
    <row r="236" ht="15.75" customHeight="1">
      <c r="A236" s="2"/>
    </row>
    <row r="237" ht="15.75" customHeight="1">
      <c r="A237" s="2"/>
    </row>
    <row r="238" ht="15.75" customHeight="1">
      <c r="A238" s="2"/>
    </row>
    <row r="239" ht="15.75" customHeight="1">
      <c r="A239" s="2"/>
    </row>
    <row r="240" ht="15.75" customHeight="1">
      <c r="A240" s="2"/>
    </row>
    <row r="241" ht="15.75" customHeight="1">
      <c r="A241" s="2"/>
    </row>
    <row r="242" ht="15.75" customHeight="1">
      <c r="A242" s="2"/>
    </row>
    <row r="243" ht="15.75" customHeight="1">
      <c r="A243" s="2"/>
    </row>
    <row r="244" ht="15.75" customHeight="1">
      <c r="A244" s="2"/>
    </row>
    <row r="245" ht="15.75" customHeight="1">
      <c r="A245" s="2"/>
    </row>
    <row r="246" ht="15.75" customHeight="1">
      <c r="A246" s="2"/>
    </row>
    <row r="247" ht="15.75" customHeight="1">
      <c r="A247" s="2"/>
    </row>
    <row r="248" ht="15.75" customHeight="1">
      <c r="A248" s="2"/>
    </row>
    <row r="249" ht="15.75" customHeight="1">
      <c r="A249" s="2"/>
    </row>
    <row r="250" ht="15.75" customHeight="1">
      <c r="A250" s="2"/>
    </row>
    <row r="251" ht="15.75" customHeight="1">
      <c r="A251" s="2"/>
    </row>
    <row r="252" ht="15.75" customHeight="1">
      <c r="A252" s="2"/>
    </row>
    <row r="253" ht="15.75" customHeight="1">
      <c r="A253" s="2"/>
    </row>
    <row r="254" ht="15.75" customHeight="1">
      <c r="A254" s="2"/>
    </row>
    <row r="255" ht="15.75" customHeight="1">
      <c r="A255" s="2"/>
    </row>
    <row r="256" ht="15.75" customHeight="1">
      <c r="A256" s="2"/>
    </row>
    <row r="257" ht="15.75" customHeight="1">
      <c r="A257" s="2"/>
    </row>
    <row r="258" ht="15.75" customHeight="1">
      <c r="A258" s="2"/>
    </row>
    <row r="259" ht="15.75" customHeight="1">
      <c r="A259" s="2"/>
    </row>
    <row r="260" ht="15.75" customHeight="1">
      <c r="A260" s="2"/>
    </row>
    <row r="261" ht="15.75" customHeight="1">
      <c r="A261" s="2"/>
    </row>
    <row r="262" ht="15.75" customHeight="1">
      <c r="A262" s="2"/>
    </row>
    <row r="263" ht="15.75" customHeight="1">
      <c r="A263" s="2"/>
    </row>
    <row r="264" ht="15.75" customHeight="1">
      <c r="A264" s="2"/>
    </row>
    <row r="265" ht="15.75" customHeight="1">
      <c r="A265" s="2"/>
    </row>
    <row r="266" ht="15.75" customHeight="1">
      <c r="A266" s="2"/>
    </row>
    <row r="267" ht="15.75" customHeight="1">
      <c r="A267" s="2"/>
    </row>
    <row r="268" ht="15.75" customHeight="1">
      <c r="A268" s="2"/>
    </row>
    <row r="269" ht="15.75" customHeight="1">
      <c r="A269" s="2"/>
    </row>
    <row r="270" ht="15.75" customHeight="1">
      <c r="A270" s="2"/>
    </row>
    <row r="271" ht="15.75" customHeight="1">
      <c r="A271" s="2"/>
    </row>
    <row r="272" ht="15.75" customHeight="1">
      <c r="A272" s="2"/>
    </row>
    <row r="273" ht="15.75" customHeight="1">
      <c r="A273" s="2"/>
    </row>
    <row r="274" ht="15.75" customHeight="1">
      <c r="A274" s="2"/>
    </row>
    <row r="275" ht="15.75" customHeight="1">
      <c r="A275" s="2"/>
    </row>
    <row r="276" ht="15.75" customHeight="1">
      <c r="A276" s="2"/>
    </row>
    <row r="277" ht="15.75" customHeight="1">
      <c r="A277" s="2"/>
    </row>
    <row r="278" ht="15.75" customHeight="1">
      <c r="A278" s="2"/>
    </row>
    <row r="279" ht="15.75" customHeight="1">
      <c r="A279" s="2"/>
    </row>
    <row r="280" ht="15.75" customHeight="1">
      <c r="A280" s="2"/>
    </row>
    <row r="281" ht="15.75" customHeight="1">
      <c r="A281" s="2"/>
    </row>
    <row r="282" ht="15.75" customHeight="1">
      <c r="A282" s="2"/>
    </row>
    <row r="283" ht="15.75" customHeight="1">
      <c r="A283" s="2"/>
    </row>
    <row r="284" ht="15.75" customHeight="1">
      <c r="A284" s="2"/>
    </row>
    <row r="285" ht="15.75" customHeight="1">
      <c r="A285" s="2"/>
    </row>
    <row r="286" ht="15.75" customHeight="1">
      <c r="A286" s="2"/>
    </row>
    <row r="287" ht="15.75" customHeight="1">
      <c r="A287" s="2"/>
    </row>
    <row r="288" ht="15.75" customHeight="1">
      <c r="A288" s="2"/>
    </row>
    <row r="289" ht="15.75" customHeight="1">
      <c r="A289" s="2"/>
    </row>
    <row r="290" ht="15.75" customHeight="1">
      <c r="A290" s="2"/>
    </row>
    <row r="291" ht="15.75" customHeight="1">
      <c r="A291" s="2"/>
    </row>
    <row r="292" ht="15.75" customHeight="1">
      <c r="A292" s="2"/>
    </row>
    <row r="293" ht="15.75" customHeight="1">
      <c r="A293" s="2"/>
    </row>
    <row r="294" ht="15.75" customHeight="1">
      <c r="A294" s="2"/>
    </row>
    <row r="295" ht="15.75" customHeight="1">
      <c r="A295" s="2"/>
    </row>
    <row r="296" ht="15.75" customHeight="1">
      <c r="A296" s="2"/>
    </row>
    <row r="297" ht="15.75" customHeight="1">
      <c r="A297" s="2"/>
    </row>
    <row r="298" ht="15.75" customHeight="1">
      <c r="A298" s="2"/>
    </row>
    <row r="299" ht="15.75" customHeight="1">
      <c r="A299" s="2"/>
    </row>
    <row r="300" ht="15.75" customHeight="1">
      <c r="A300" s="2"/>
    </row>
    <row r="301" ht="15.75" customHeight="1">
      <c r="A301" s="2"/>
    </row>
    <row r="302" ht="15.75" customHeight="1">
      <c r="A302" s="2"/>
    </row>
    <row r="303" ht="15.75" customHeight="1">
      <c r="A303" s="2"/>
    </row>
    <row r="304" ht="15.75" customHeight="1">
      <c r="A304" s="2"/>
    </row>
    <row r="305" ht="15.75" customHeight="1">
      <c r="A305" s="2"/>
    </row>
    <row r="306" ht="15.75" customHeight="1">
      <c r="A306" s="2"/>
    </row>
    <row r="307" ht="15.75" customHeight="1">
      <c r="A307" s="2"/>
    </row>
    <row r="308" ht="15.75" customHeight="1">
      <c r="A308" s="2"/>
    </row>
    <row r="309" ht="15.75" customHeight="1">
      <c r="A309" s="2"/>
    </row>
    <row r="310" ht="15.75" customHeight="1">
      <c r="A310" s="2"/>
    </row>
    <row r="311" ht="15.75" customHeight="1">
      <c r="A311" s="2"/>
    </row>
    <row r="312" ht="15.75" customHeight="1">
      <c r="A312" s="2"/>
    </row>
    <row r="313" ht="15.75" customHeight="1">
      <c r="A313" s="2"/>
    </row>
    <row r="314" ht="15.75" customHeight="1">
      <c r="A314" s="2"/>
    </row>
    <row r="315" ht="15.75" customHeight="1">
      <c r="A315" s="2"/>
    </row>
    <row r="316" ht="15.75" customHeight="1">
      <c r="A316" s="2"/>
    </row>
    <row r="317" ht="15.75" customHeight="1">
      <c r="A317" s="2"/>
    </row>
    <row r="318" ht="15.75" customHeight="1">
      <c r="A318" s="2"/>
    </row>
    <row r="319" ht="15.75" customHeight="1">
      <c r="A319" s="2"/>
    </row>
    <row r="320" ht="15.75" customHeight="1">
      <c r="A320" s="2"/>
    </row>
    <row r="321" ht="15.75" customHeight="1">
      <c r="A321" s="2"/>
    </row>
    <row r="322" ht="15.75" customHeight="1">
      <c r="A322" s="2"/>
    </row>
    <row r="323" ht="15.75" customHeight="1">
      <c r="A323" s="2"/>
    </row>
    <row r="324" ht="15.75" customHeight="1">
      <c r="A324" s="2"/>
    </row>
    <row r="325" ht="15.75" customHeight="1">
      <c r="A325" s="2"/>
    </row>
    <row r="326" ht="15.75" customHeight="1">
      <c r="A326" s="2"/>
    </row>
    <row r="327" ht="15.75" customHeight="1">
      <c r="A327" s="2"/>
    </row>
    <row r="328" ht="15.75" customHeight="1">
      <c r="A328" s="2"/>
    </row>
    <row r="329" ht="15.75" customHeight="1">
      <c r="A329" s="2"/>
    </row>
    <row r="330" ht="15.75" customHeight="1">
      <c r="A330" s="2"/>
    </row>
    <row r="331" ht="15.75" customHeight="1">
      <c r="A331" s="2"/>
    </row>
    <row r="332" ht="15.75" customHeight="1">
      <c r="A332" s="2"/>
    </row>
    <row r="333" ht="15.75" customHeight="1">
      <c r="A333" s="2"/>
    </row>
    <row r="334" ht="15.75" customHeight="1">
      <c r="A334" s="2"/>
    </row>
    <row r="335" ht="15.75" customHeight="1">
      <c r="A335" s="2"/>
    </row>
    <row r="336" ht="15.75" customHeight="1">
      <c r="A336" s="2"/>
    </row>
    <row r="337" ht="15.75" customHeight="1">
      <c r="A337" s="2"/>
    </row>
    <row r="338" ht="15.75" customHeight="1">
      <c r="A338" s="2"/>
    </row>
    <row r="339" ht="15.75" customHeight="1">
      <c r="A339" s="2"/>
    </row>
    <row r="340" ht="15.75" customHeight="1">
      <c r="A340" s="2"/>
    </row>
    <row r="341" ht="15.75" customHeight="1">
      <c r="A341" s="2"/>
    </row>
    <row r="342" ht="15.75" customHeight="1">
      <c r="A342" s="2"/>
    </row>
    <row r="343" ht="15.75" customHeight="1">
      <c r="A343" s="2"/>
    </row>
    <row r="344" ht="15.75" customHeight="1">
      <c r="A344" s="2"/>
    </row>
    <row r="345" ht="15.75" customHeight="1">
      <c r="A345" s="2"/>
    </row>
    <row r="346" ht="15.75" customHeight="1">
      <c r="A346" s="2"/>
    </row>
    <row r="347" ht="15.75" customHeight="1">
      <c r="A347" s="2"/>
    </row>
    <row r="348" ht="15.75" customHeight="1">
      <c r="A348" s="2"/>
    </row>
    <row r="349" ht="15.75" customHeight="1">
      <c r="A349" s="2"/>
    </row>
    <row r="350" ht="15.75" customHeight="1">
      <c r="A350" s="2"/>
    </row>
    <row r="351" ht="15.75" customHeight="1">
      <c r="A351" s="2"/>
    </row>
    <row r="352" ht="15.75" customHeight="1">
      <c r="A352" s="2"/>
    </row>
    <row r="353" ht="15.75" customHeight="1">
      <c r="A353" s="2"/>
    </row>
    <row r="354" ht="15.75" customHeight="1">
      <c r="A354" s="2"/>
    </row>
    <row r="355" ht="15.75" customHeight="1">
      <c r="A355" s="2"/>
    </row>
    <row r="356" ht="15.75" customHeight="1">
      <c r="A356" s="2"/>
    </row>
    <row r="357" ht="15.75" customHeight="1">
      <c r="A357" s="2"/>
    </row>
    <row r="358" ht="15.75" customHeight="1">
      <c r="A358" s="2"/>
    </row>
    <row r="359" ht="15.75" customHeight="1">
      <c r="A359" s="2"/>
    </row>
    <row r="360" ht="15.75" customHeight="1">
      <c r="A360" s="2"/>
    </row>
    <row r="361" ht="15.75" customHeight="1">
      <c r="A361" s="2"/>
    </row>
    <row r="362" ht="15.75" customHeight="1">
      <c r="A362" s="2"/>
    </row>
    <row r="363" ht="15.75" customHeight="1">
      <c r="A363" s="2"/>
    </row>
    <row r="364" ht="15.75" customHeight="1">
      <c r="A364" s="2"/>
    </row>
    <row r="365" ht="15.75" customHeight="1">
      <c r="A365" s="2"/>
    </row>
    <row r="366" ht="15.75" customHeight="1">
      <c r="A366" s="2"/>
    </row>
    <row r="367" ht="15.75" customHeight="1">
      <c r="A367" s="2"/>
    </row>
    <row r="368" ht="15.75" customHeight="1">
      <c r="A368" s="2"/>
    </row>
    <row r="369" ht="15.75" customHeight="1">
      <c r="A369" s="2"/>
    </row>
    <row r="370" ht="15.75" customHeight="1">
      <c r="A370" s="2"/>
    </row>
    <row r="371" ht="15.75" customHeight="1">
      <c r="A371" s="2"/>
    </row>
    <row r="372" ht="15.75" customHeight="1">
      <c r="A372" s="2"/>
    </row>
    <row r="373" ht="15.75" customHeight="1">
      <c r="A373" s="2"/>
    </row>
    <row r="374" ht="15.75" customHeight="1">
      <c r="A374" s="2"/>
    </row>
    <row r="375" ht="15.75" customHeight="1">
      <c r="A375" s="2"/>
    </row>
    <row r="376" ht="15.75" customHeight="1">
      <c r="A376" s="2"/>
    </row>
    <row r="377" ht="15.75" customHeight="1">
      <c r="A377" s="2"/>
    </row>
    <row r="378" ht="15.75" customHeight="1">
      <c r="A378" s="2"/>
    </row>
    <row r="379" ht="15.75" customHeight="1">
      <c r="A379" s="2"/>
    </row>
    <row r="380" ht="15.75" customHeight="1">
      <c r="A380" s="2"/>
    </row>
    <row r="381" ht="15.75" customHeight="1">
      <c r="A381" s="2"/>
    </row>
    <row r="382" ht="15.75" customHeight="1">
      <c r="A382" s="2"/>
    </row>
    <row r="383" ht="15.75" customHeight="1">
      <c r="A383" s="2"/>
    </row>
    <row r="384" ht="15.75" customHeight="1">
      <c r="A384" s="2"/>
    </row>
    <row r="385" ht="15.75" customHeight="1">
      <c r="A385" s="2"/>
    </row>
    <row r="386" ht="15.75" customHeight="1">
      <c r="A386" s="2"/>
    </row>
    <row r="387" ht="15.75" customHeight="1">
      <c r="A387" s="2"/>
    </row>
    <row r="388" ht="15.75" customHeight="1">
      <c r="A388" s="2"/>
    </row>
    <row r="389" ht="15.75" customHeight="1">
      <c r="A389" s="2"/>
    </row>
    <row r="390" ht="15.75" customHeight="1">
      <c r="A390" s="2"/>
    </row>
    <row r="391" ht="15.75" customHeight="1">
      <c r="A391" s="2"/>
    </row>
    <row r="392" ht="15.75" customHeight="1">
      <c r="A392" s="2"/>
    </row>
    <row r="393" ht="15.75" customHeight="1">
      <c r="A393" s="2"/>
    </row>
    <row r="394" ht="15.75" customHeight="1">
      <c r="A394" s="2"/>
    </row>
    <row r="395" ht="15.75" customHeight="1">
      <c r="A395" s="2"/>
    </row>
    <row r="396" ht="15.75" customHeight="1">
      <c r="A396" s="2"/>
    </row>
    <row r="397" ht="15.75" customHeight="1">
      <c r="A397" s="2"/>
    </row>
    <row r="398" ht="15.75" customHeight="1">
      <c r="A398" s="2"/>
    </row>
    <row r="399" ht="15.75" customHeight="1">
      <c r="A399" s="2"/>
    </row>
    <row r="400" ht="15.75" customHeight="1">
      <c r="A400" s="2"/>
    </row>
    <row r="401" ht="15.75" customHeight="1">
      <c r="A401" s="2"/>
    </row>
    <row r="402" ht="15.75" customHeight="1">
      <c r="A402" s="2"/>
    </row>
    <row r="403" ht="15.75" customHeight="1">
      <c r="A403" s="2"/>
    </row>
    <row r="404" ht="15.75" customHeight="1">
      <c r="A404" s="2"/>
    </row>
    <row r="405" ht="15.75" customHeight="1">
      <c r="A405" s="2"/>
    </row>
    <row r="406" ht="15.75" customHeight="1">
      <c r="A406" s="2"/>
    </row>
    <row r="407" ht="15.75" customHeight="1">
      <c r="A407" s="2"/>
    </row>
    <row r="408" ht="15.75" customHeight="1">
      <c r="A408" s="2"/>
    </row>
    <row r="409" ht="15.75" customHeight="1">
      <c r="A409" s="2"/>
    </row>
    <row r="410" ht="15.75" customHeight="1">
      <c r="A410" s="2"/>
    </row>
    <row r="411" ht="15.75" customHeight="1">
      <c r="A411" s="2"/>
    </row>
    <row r="412" ht="15.75" customHeight="1">
      <c r="A412" s="2"/>
    </row>
    <row r="413" ht="15.75" customHeight="1">
      <c r="A413" s="2"/>
    </row>
    <row r="414" ht="15.75" customHeight="1">
      <c r="A414" s="2"/>
    </row>
    <row r="415" ht="15.75" customHeight="1">
      <c r="A415" s="2"/>
    </row>
    <row r="416" ht="15.75" customHeight="1">
      <c r="A416" s="2"/>
    </row>
    <row r="417" ht="15.75" customHeight="1">
      <c r="A417" s="2"/>
    </row>
    <row r="418" ht="15.75" customHeight="1">
      <c r="A418" s="2"/>
    </row>
    <row r="419" ht="15.75" customHeight="1">
      <c r="A419" s="2"/>
    </row>
    <row r="420" ht="15.75" customHeight="1">
      <c r="A420" s="2"/>
    </row>
    <row r="421" ht="15.75" customHeight="1">
      <c r="A421" s="2"/>
    </row>
    <row r="422" ht="15.75" customHeight="1">
      <c r="A422" s="2"/>
    </row>
    <row r="423" ht="15.75" customHeight="1">
      <c r="A423" s="2"/>
    </row>
    <row r="424" ht="15.75" customHeight="1">
      <c r="A424" s="2"/>
    </row>
    <row r="425" ht="15.75" customHeight="1">
      <c r="A425" s="2"/>
    </row>
    <row r="426" ht="15.75" customHeight="1">
      <c r="A426" s="2"/>
    </row>
    <row r="427" ht="15.75" customHeight="1">
      <c r="A427" s="2"/>
    </row>
    <row r="428" ht="15.75" customHeight="1">
      <c r="A428" s="2"/>
    </row>
    <row r="429" ht="15.75" customHeight="1">
      <c r="A429" s="2"/>
    </row>
    <row r="430" ht="15.75" customHeight="1">
      <c r="A430" s="2"/>
    </row>
    <row r="431" ht="15.75" customHeight="1">
      <c r="A431" s="2"/>
    </row>
    <row r="432" ht="15.75" customHeight="1">
      <c r="A432" s="2"/>
    </row>
    <row r="433" ht="15.75" customHeight="1">
      <c r="A433" s="2"/>
    </row>
    <row r="434" ht="15.75" customHeight="1">
      <c r="A434" s="2"/>
    </row>
    <row r="435" ht="15.75" customHeight="1">
      <c r="A435" s="2"/>
    </row>
    <row r="436" ht="15.75" customHeight="1">
      <c r="A436" s="2"/>
    </row>
    <row r="437" ht="15.75" customHeight="1">
      <c r="A437" s="2"/>
    </row>
    <row r="438" ht="15.75" customHeight="1">
      <c r="A438" s="2"/>
    </row>
    <row r="439" ht="15.75" customHeight="1">
      <c r="A439" s="2"/>
    </row>
    <row r="440" ht="15.75" customHeight="1">
      <c r="A440" s="2"/>
    </row>
    <row r="441" ht="15.75" customHeight="1">
      <c r="A441" s="2"/>
    </row>
    <row r="442" ht="15.75" customHeight="1">
      <c r="A442" s="2"/>
    </row>
    <row r="443" ht="15.75" customHeight="1">
      <c r="A443" s="2"/>
    </row>
    <row r="444" ht="15.75" customHeight="1">
      <c r="A444" s="2"/>
    </row>
    <row r="445" ht="15.75" customHeight="1">
      <c r="A445" s="2"/>
    </row>
    <row r="446" ht="15.75" customHeight="1">
      <c r="A446" s="2"/>
    </row>
    <row r="447" ht="15.75" customHeight="1">
      <c r="A447" s="2"/>
    </row>
    <row r="448" ht="15.75" customHeight="1">
      <c r="A448" s="2"/>
    </row>
    <row r="449" ht="15.75" customHeight="1">
      <c r="A449" s="2"/>
    </row>
    <row r="450" ht="15.75" customHeight="1">
      <c r="A450" s="2"/>
    </row>
    <row r="451" ht="15.75" customHeight="1">
      <c r="A451" s="2"/>
    </row>
    <row r="452" ht="15.75" customHeight="1">
      <c r="A452" s="2"/>
    </row>
    <row r="453" ht="15.75" customHeight="1">
      <c r="A453" s="2"/>
    </row>
    <row r="454" ht="15.75" customHeight="1">
      <c r="A454" s="2"/>
    </row>
    <row r="455" ht="15.75" customHeight="1">
      <c r="A455" s="2"/>
    </row>
    <row r="456" ht="15.75" customHeight="1">
      <c r="A456" s="2"/>
    </row>
    <row r="457" ht="15.75" customHeight="1">
      <c r="A457" s="2"/>
    </row>
    <row r="458" ht="15.75" customHeight="1">
      <c r="A458" s="2"/>
    </row>
    <row r="459" ht="15.75" customHeight="1">
      <c r="A459" s="2"/>
    </row>
    <row r="460" ht="15.75" customHeight="1">
      <c r="A460" s="2"/>
    </row>
    <row r="461" ht="15.75" customHeight="1">
      <c r="A461" s="2"/>
    </row>
    <row r="462" ht="15.75" customHeight="1">
      <c r="A462" s="2"/>
    </row>
    <row r="463" ht="15.75" customHeight="1">
      <c r="A463" s="2"/>
    </row>
    <row r="464" ht="15.75" customHeight="1">
      <c r="A464" s="2"/>
    </row>
    <row r="465" ht="15.75" customHeight="1">
      <c r="A465" s="2"/>
    </row>
    <row r="466" ht="15.75" customHeight="1">
      <c r="A466" s="2"/>
    </row>
    <row r="467" ht="15.75" customHeight="1">
      <c r="A467" s="2"/>
    </row>
    <row r="468" ht="15.75" customHeight="1">
      <c r="A468" s="2"/>
    </row>
    <row r="469" ht="15.75" customHeight="1">
      <c r="A469" s="2"/>
    </row>
    <row r="470" ht="15.75" customHeight="1">
      <c r="A470" s="2"/>
    </row>
    <row r="471" ht="15.75" customHeight="1">
      <c r="A471" s="2"/>
    </row>
    <row r="472" ht="15.75" customHeight="1">
      <c r="A472" s="2"/>
    </row>
    <row r="473" ht="15.75" customHeight="1">
      <c r="A473" s="2"/>
    </row>
    <row r="474" ht="15.75" customHeight="1">
      <c r="A474" s="2"/>
    </row>
    <row r="475" ht="15.75" customHeight="1">
      <c r="A475" s="2"/>
    </row>
    <row r="476" ht="15.75" customHeight="1">
      <c r="A476" s="2"/>
    </row>
    <row r="477" ht="15.75" customHeight="1">
      <c r="A477" s="2"/>
    </row>
    <row r="478" ht="15.75" customHeight="1">
      <c r="A478" s="2"/>
    </row>
    <row r="479" ht="15.75" customHeight="1">
      <c r="A479" s="2"/>
    </row>
    <row r="480" ht="15.75" customHeight="1">
      <c r="A480" s="2"/>
    </row>
    <row r="481" ht="15.75" customHeight="1">
      <c r="A481" s="2"/>
    </row>
    <row r="482" ht="15.75" customHeight="1">
      <c r="A482" s="2"/>
    </row>
    <row r="483" ht="15.75" customHeight="1">
      <c r="A483" s="2"/>
    </row>
    <row r="484" ht="15.75" customHeight="1">
      <c r="A484" s="2"/>
    </row>
    <row r="485" ht="15.75" customHeight="1">
      <c r="A485" s="2"/>
    </row>
    <row r="486" ht="15.75" customHeight="1">
      <c r="A486" s="2"/>
    </row>
    <row r="487" ht="15.75" customHeight="1">
      <c r="A487" s="2"/>
    </row>
    <row r="488" ht="15.75" customHeight="1">
      <c r="A488" s="2"/>
    </row>
    <row r="489" ht="15.75" customHeight="1">
      <c r="A489" s="2"/>
    </row>
    <row r="490" ht="15.75" customHeight="1">
      <c r="A490" s="2"/>
    </row>
    <row r="491" ht="15.75" customHeight="1">
      <c r="A491" s="2"/>
    </row>
    <row r="492" ht="15.75" customHeight="1">
      <c r="A492" s="2"/>
    </row>
    <row r="493" ht="15.75" customHeight="1">
      <c r="A493" s="2"/>
    </row>
    <row r="494" ht="15.75" customHeight="1">
      <c r="A494" s="2"/>
    </row>
    <row r="495" ht="15.75" customHeight="1">
      <c r="A495" s="2"/>
    </row>
    <row r="496" ht="15.75" customHeight="1">
      <c r="A496" s="2"/>
    </row>
    <row r="497" ht="15.75" customHeight="1">
      <c r="A497" s="2"/>
    </row>
    <row r="498" ht="15.75" customHeight="1">
      <c r="A498" s="2"/>
    </row>
    <row r="499" ht="15.75" customHeight="1">
      <c r="A499" s="2"/>
    </row>
    <row r="500" ht="15.75" customHeight="1">
      <c r="A500" s="2"/>
    </row>
    <row r="501" ht="15.75" customHeight="1">
      <c r="A501" s="2"/>
    </row>
    <row r="502" ht="15.75" customHeight="1">
      <c r="A502" s="2"/>
    </row>
    <row r="503" ht="15.75" customHeight="1">
      <c r="A503" s="2"/>
    </row>
    <row r="504" ht="15.75" customHeight="1">
      <c r="A504" s="2"/>
    </row>
    <row r="505" ht="15.75" customHeight="1">
      <c r="A505" s="2"/>
    </row>
    <row r="506" ht="15.75" customHeight="1">
      <c r="A506" s="2"/>
    </row>
    <row r="507" ht="15.75" customHeight="1">
      <c r="A507" s="2"/>
    </row>
    <row r="508" ht="15.75" customHeight="1">
      <c r="A508" s="2"/>
    </row>
    <row r="509" ht="15.75" customHeight="1">
      <c r="A509" s="2"/>
    </row>
    <row r="510" ht="15.75" customHeight="1">
      <c r="A510" s="2"/>
    </row>
    <row r="511" ht="15.75" customHeight="1">
      <c r="A511" s="2"/>
    </row>
    <row r="512" ht="15.75" customHeight="1">
      <c r="A512" s="2"/>
    </row>
    <row r="513" ht="15.75" customHeight="1">
      <c r="A513" s="2"/>
    </row>
    <row r="514" ht="15.75" customHeight="1">
      <c r="A514" s="2"/>
    </row>
    <row r="515" ht="15.75" customHeight="1">
      <c r="A515" s="2"/>
    </row>
    <row r="516" ht="15.75" customHeight="1">
      <c r="A516" s="2"/>
    </row>
    <row r="517" ht="15.75" customHeight="1">
      <c r="A517" s="2"/>
    </row>
    <row r="518" ht="15.75" customHeight="1">
      <c r="A518" s="2"/>
    </row>
    <row r="519" ht="15.75" customHeight="1">
      <c r="A519" s="2"/>
    </row>
    <row r="520" ht="15.75" customHeight="1">
      <c r="A520" s="2"/>
    </row>
    <row r="521" ht="15.75" customHeight="1">
      <c r="A521" s="2"/>
    </row>
    <row r="522" ht="15.75" customHeight="1">
      <c r="A522" s="2"/>
    </row>
    <row r="523" ht="15.75" customHeight="1">
      <c r="A523" s="2"/>
    </row>
    <row r="524" ht="15.75" customHeight="1">
      <c r="A524" s="2"/>
    </row>
    <row r="525" ht="15.75" customHeight="1">
      <c r="A525" s="2"/>
    </row>
    <row r="526" ht="15.75" customHeight="1">
      <c r="A526" s="2"/>
    </row>
    <row r="527" ht="15.75" customHeight="1">
      <c r="A527" s="2"/>
    </row>
    <row r="528" ht="15.75" customHeight="1">
      <c r="A528" s="2"/>
    </row>
    <row r="529" ht="15.75" customHeight="1">
      <c r="A529" s="2"/>
    </row>
    <row r="530" ht="15.75" customHeight="1">
      <c r="A530" s="2"/>
    </row>
    <row r="531" ht="15.75" customHeight="1">
      <c r="A531" s="2"/>
    </row>
    <row r="532" ht="15.75" customHeight="1">
      <c r="A532" s="2"/>
    </row>
    <row r="533" ht="15.75" customHeight="1">
      <c r="A533" s="2"/>
    </row>
    <row r="534" ht="15.75" customHeight="1">
      <c r="A534" s="2"/>
    </row>
    <row r="535" ht="15.75" customHeight="1">
      <c r="A535" s="2"/>
    </row>
    <row r="536" ht="15.75" customHeight="1">
      <c r="A536" s="2"/>
    </row>
    <row r="537" ht="15.75" customHeight="1">
      <c r="A537" s="2"/>
    </row>
    <row r="538" ht="15.75" customHeight="1">
      <c r="A538" s="2"/>
    </row>
    <row r="539" ht="15.75" customHeight="1">
      <c r="A539" s="2"/>
    </row>
    <row r="540" ht="15.75" customHeight="1">
      <c r="A540" s="2"/>
    </row>
    <row r="541" ht="15.75" customHeight="1">
      <c r="A541" s="2"/>
    </row>
    <row r="542" ht="15.75" customHeight="1">
      <c r="A542" s="2"/>
    </row>
    <row r="543" ht="15.75" customHeight="1">
      <c r="A543" s="2"/>
    </row>
    <row r="544" ht="15.75" customHeight="1">
      <c r="A544" s="2"/>
    </row>
    <row r="545" ht="15.75" customHeight="1">
      <c r="A545" s="2"/>
    </row>
    <row r="546" ht="15.75" customHeight="1">
      <c r="A546" s="2"/>
    </row>
    <row r="547" ht="15.75" customHeight="1">
      <c r="A547" s="2"/>
    </row>
    <row r="548" ht="15.75" customHeight="1">
      <c r="A548" s="2"/>
    </row>
    <row r="549" ht="15.75" customHeight="1">
      <c r="A549" s="2"/>
    </row>
    <row r="550" ht="15.75" customHeight="1">
      <c r="A550" s="2"/>
    </row>
    <row r="551" ht="15.75" customHeight="1">
      <c r="A551" s="2"/>
    </row>
    <row r="552" ht="15.75" customHeight="1">
      <c r="A552" s="2"/>
    </row>
    <row r="553" ht="15.75" customHeight="1">
      <c r="A553" s="2"/>
    </row>
    <row r="554" ht="15.75" customHeight="1">
      <c r="A554" s="2"/>
    </row>
    <row r="555" ht="15.75" customHeight="1">
      <c r="A555" s="2"/>
    </row>
    <row r="556" ht="15.75" customHeight="1">
      <c r="A556" s="2"/>
    </row>
    <row r="557" ht="15.75" customHeight="1">
      <c r="A557" s="2"/>
    </row>
    <row r="558" ht="15.75" customHeight="1">
      <c r="A558" s="2"/>
    </row>
    <row r="559" ht="15.75" customHeight="1">
      <c r="A559" s="2"/>
    </row>
    <row r="560" ht="15.75" customHeight="1">
      <c r="A560" s="2"/>
    </row>
    <row r="561" ht="15.75" customHeight="1">
      <c r="A561" s="2"/>
    </row>
    <row r="562" ht="15.75" customHeight="1">
      <c r="A562" s="2"/>
    </row>
    <row r="563" ht="15.75" customHeight="1">
      <c r="A563" s="2"/>
    </row>
    <row r="564" ht="15.75" customHeight="1">
      <c r="A564" s="2"/>
    </row>
    <row r="565" ht="15.75" customHeight="1">
      <c r="A565" s="2"/>
    </row>
    <row r="566" ht="15.75" customHeight="1">
      <c r="A566" s="2"/>
    </row>
    <row r="567" ht="15.75" customHeight="1">
      <c r="A567" s="2"/>
    </row>
    <row r="568" ht="15.75" customHeight="1">
      <c r="A568" s="2"/>
    </row>
    <row r="569" ht="15.75" customHeight="1">
      <c r="A569" s="2"/>
    </row>
    <row r="570" ht="15.75" customHeight="1">
      <c r="A570" s="2"/>
    </row>
    <row r="571" ht="15.75" customHeight="1">
      <c r="A571" s="2"/>
    </row>
    <row r="572" ht="15.75" customHeight="1">
      <c r="A572" s="2"/>
    </row>
    <row r="573" ht="15.75" customHeight="1">
      <c r="A573" s="2"/>
    </row>
    <row r="574" ht="15.75" customHeight="1">
      <c r="A574" s="2"/>
    </row>
    <row r="575" ht="15.75" customHeight="1">
      <c r="A575" s="2"/>
    </row>
    <row r="576" ht="15.75" customHeight="1">
      <c r="A576" s="2"/>
    </row>
    <row r="577" ht="15.75" customHeight="1">
      <c r="A577" s="2"/>
    </row>
    <row r="578" ht="15.75" customHeight="1">
      <c r="A578" s="2"/>
    </row>
    <row r="579" ht="15.75" customHeight="1">
      <c r="A579" s="2"/>
    </row>
    <row r="580" ht="15.75" customHeight="1">
      <c r="A580" s="2"/>
    </row>
    <row r="581" ht="15.75" customHeight="1">
      <c r="A581" s="2"/>
    </row>
    <row r="582" ht="15.75" customHeight="1">
      <c r="A582" s="2"/>
    </row>
    <row r="583" ht="15.75" customHeight="1">
      <c r="A583" s="2"/>
    </row>
    <row r="584" ht="15.75" customHeight="1">
      <c r="A584" s="2"/>
    </row>
    <row r="585" ht="15.75" customHeight="1">
      <c r="A585" s="2"/>
    </row>
    <row r="586" ht="15.75" customHeight="1">
      <c r="A586" s="2"/>
    </row>
    <row r="587" ht="15.75" customHeight="1">
      <c r="A587" s="2"/>
    </row>
    <row r="588" ht="15.75" customHeight="1">
      <c r="A588" s="2"/>
    </row>
    <row r="589" ht="15.75" customHeight="1">
      <c r="A589" s="2"/>
    </row>
    <row r="590" ht="15.75" customHeight="1">
      <c r="A590" s="2"/>
    </row>
    <row r="591" ht="15.75" customHeight="1">
      <c r="A591" s="2"/>
    </row>
    <row r="592" ht="15.75" customHeight="1">
      <c r="A592" s="2"/>
    </row>
    <row r="593" ht="15.75" customHeight="1">
      <c r="A593" s="2"/>
    </row>
    <row r="594" ht="15.75" customHeight="1">
      <c r="A594" s="2"/>
    </row>
    <row r="595" ht="15.75" customHeight="1">
      <c r="A595" s="2"/>
    </row>
    <row r="596" ht="15.75" customHeight="1">
      <c r="A596" s="2"/>
    </row>
    <row r="597" ht="15.75" customHeight="1">
      <c r="A597" s="2"/>
    </row>
    <row r="598" ht="15.75" customHeight="1">
      <c r="A598" s="2"/>
    </row>
    <row r="599" ht="15.75" customHeight="1">
      <c r="A599" s="2"/>
    </row>
    <row r="600" ht="15.75" customHeight="1">
      <c r="A600" s="2"/>
    </row>
    <row r="601" ht="15.75" customHeight="1">
      <c r="A601" s="2"/>
    </row>
    <row r="602" ht="15.75" customHeight="1">
      <c r="A602" s="2"/>
    </row>
    <row r="603" ht="15.75" customHeight="1">
      <c r="A603" s="2"/>
    </row>
    <row r="604" ht="15.75" customHeight="1">
      <c r="A604" s="2"/>
    </row>
    <row r="605" ht="15.75" customHeight="1">
      <c r="A605" s="2"/>
    </row>
    <row r="606" ht="15.75" customHeight="1">
      <c r="A606" s="2"/>
    </row>
    <row r="607" ht="15.75" customHeight="1">
      <c r="A607" s="2"/>
    </row>
    <row r="608" ht="15.75" customHeight="1">
      <c r="A608" s="2"/>
    </row>
    <row r="609" ht="15.75" customHeight="1">
      <c r="A609" s="2"/>
    </row>
    <row r="610" ht="15.75" customHeight="1">
      <c r="A610" s="2"/>
    </row>
    <row r="611" ht="15.75" customHeight="1">
      <c r="A611" s="2"/>
    </row>
    <row r="612" ht="15.75" customHeight="1">
      <c r="A612" s="2"/>
    </row>
    <row r="613" ht="15.75" customHeight="1">
      <c r="A613" s="2"/>
    </row>
    <row r="614" ht="15.75" customHeight="1">
      <c r="A614" s="2"/>
    </row>
    <row r="615" ht="15.75" customHeight="1">
      <c r="A615" s="2"/>
    </row>
    <row r="616" ht="15.75" customHeight="1">
      <c r="A616" s="2"/>
    </row>
    <row r="617" ht="15.75" customHeight="1">
      <c r="A617" s="2"/>
    </row>
    <row r="618" ht="15.75" customHeight="1">
      <c r="A618" s="2"/>
    </row>
    <row r="619" ht="15.75" customHeight="1">
      <c r="A619" s="2"/>
    </row>
    <row r="620" ht="15.75" customHeight="1">
      <c r="A620" s="2"/>
    </row>
    <row r="621" ht="15.75" customHeight="1">
      <c r="A621" s="2"/>
    </row>
    <row r="622" ht="15.75" customHeight="1">
      <c r="A622" s="2"/>
    </row>
    <row r="623" ht="15.75" customHeight="1">
      <c r="A623" s="2"/>
    </row>
    <row r="624" ht="15.75" customHeight="1">
      <c r="A624" s="2"/>
    </row>
    <row r="625" ht="15.75" customHeight="1">
      <c r="A625" s="2"/>
    </row>
    <row r="626" ht="15.75" customHeight="1">
      <c r="A626" s="2"/>
    </row>
    <row r="627" ht="15.75" customHeight="1">
      <c r="A627" s="2"/>
    </row>
    <row r="628" ht="15.75" customHeight="1">
      <c r="A628" s="2"/>
    </row>
    <row r="629" ht="15.75" customHeight="1">
      <c r="A629" s="2"/>
    </row>
    <row r="630" ht="15.75" customHeight="1">
      <c r="A630" s="2"/>
    </row>
    <row r="631" ht="15.75" customHeight="1">
      <c r="A631" s="2"/>
    </row>
    <row r="632" ht="15.75" customHeight="1">
      <c r="A632" s="2"/>
    </row>
    <row r="633" ht="15.75" customHeight="1">
      <c r="A633" s="2"/>
    </row>
    <row r="634" ht="15.75" customHeight="1">
      <c r="A634" s="2"/>
    </row>
    <row r="635" ht="15.75" customHeight="1">
      <c r="A635" s="2"/>
    </row>
    <row r="636" ht="15.75" customHeight="1">
      <c r="A636" s="2"/>
    </row>
    <row r="637" ht="15.75" customHeight="1">
      <c r="A637" s="2"/>
    </row>
    <row r="638" ht="15.75" customHeight="1">
      <c r="A638" s="2"/>
    </row>
    <row r="639" ht="15.75" customHeight="1">
      <c r="A639" s="2"/>
    </row>
    <row r="640" ht="15.75" customHeight="1">
      <c r="A640" s="2"/>
    </row>
    <row r="641" ht="15.75" customHeight="1">
      <c r="A641" s="2"/>
    </row>
    <row r="642" ht="15.75" customHeight="1">
      <c r="A642" s="2"/>
    </row>
    <row r="643" ht="15.75" customHeight="1">
      <c r="A643" s="2"/>
    </row>
    <row r="644" ht="15.75" customHeight="1">
      <c r="A644" s="2"/>
    </row>
    <row r="645" ht="15.75" customHeight="1">
      <c r="A645" s="2"/>
    </row>
    <row r="646" ht="15.75" customHeight="1">
      <c r="A646" s="2"/>
    </row>
    <row r="647" ht="15.75" customHeight="1">
      <c r="A647" s="2"/>
    </row>
    <row r="648" ht="15.75" customHeight="1">
      <c r="A648" s="2"/>
    </row>
    <row r="649" ht="15.75" customHeight="1">
      <c r="A649" s="2"/>
    </row>
    <row r="650" ht="15.75" customHeight="1">
      <c r="A650" s="2"/>
    </row>
    <row r="651" ht="15.75" customHeight="1">
      <c r="A651" s="2"/>
    </row>
    <row r="652" ht="15.75" customHeight="1">
      <c r="A652" s="2"/>
    </row>
    <row r="653" ht="15.75" customHeight="1">
      <c r="A653" s="2"/>
    </row>
    <row r="654" ht="15.75" customHeight="1">
      <c r="A654" s="2"/>
    </row>
    <row r="655" ht="15.75" customHeight="1">
      <c r="A655" s="2"/>
    </row>
    <row r="656" ht="15.75" customHeight="1">
      <c r="A656" s="2"/>
    </row>
    <row r="657" ht="15.75" customHeight="1">
      <c r="A657" s="2"/>
    </row>
    <row r="658" ht="15.75" customHeight="1">
      <c r="A658" s="2"/>
    </row>
    <row r="659" ht="15.75" customHeight="1">
      <c r="A659" s="2"/>
    </row>
    <row r="660" ht="15.75" customHeight="1">
      <c r="A660" s="2"/>
    </row>
    <row r="661" ht="15.75" customHeight="1">
      <c r="A661" s="2"/>
    </row>
    <row r="662" ht="15.75" customHeight="1">
      <c r="A662" s="2"/>
    </row>
    <row r="663" ht="15.75" customHeight="1">
      <c r="A663" s="2"/>
    </row>
    <row r="664" ht="15.75" customHeight="1">
      <c r="A664" s="2"/>
    </row>
    <row r="665" ht="15.75" customHeight="1">
      <c r="A665" s="2"/>
    </row>
    <row r="666" ht="15.75" customHeight="1">
      <c r="A666" s="2"/>
    </row>
    <row r="667" ht="15.75" customHeight="1">
      <c r="A667" s="2"/>
    </row>
    <row r="668" ht="15.75" customHeight="1">
      <c r="A668" s="2"/>
    </row>
    <row r="669" ht="15.75" customHeight="1">
      <c r="A669" s="2"/>
    </row>
    <row r="670" ht="15.75" customHeight="1">
      <c r="A670" s="2"/>
    </row>
    <row r="671" ht="15.75" customHeight="1">
      <c r="A671" s="2"/>
    </row>
    <row r="672" ht="15.75" customHeight="1">
      <c r="A672" s="2"/>
    </row>
    <row r="673" ht="15.75" customHeight="1">
      <c r="A673" s="2"/>
    </row>
    <row r="674" ht="15.75" customHeight="1">
      <c r="A674" s="2"/>
    </row>
    <row r="675" ht="15.75" customHeight="1">
      <c r="A675" s="2"/>
    </row>
    <row r="676" ht="15.75" customHeight="1">
      <c r="A676" s="2"/>
    </row>
    <row r="677" ht="15.75" customHeight="1">
      <c r="A677" s="2"/>
    </row>
    <row r="678" ht="15.75" customHeight="1">
      <c r="A678" s="2"/>
    </row>
    <row r="679" ht="15.75" customHeight="1">
      <c r="A679" s="2"/>
    </row>
    <row r="680" ht="15.75" customHeight="1">
      <c r="A680" s="2"/>
    </row>
    <row r="681" ht="15.75" customHeight="1">
      <c r="A681" s="2"/>
    </row>
    <row r="682" ht="15.75" customHeight="1">
      <c r="A682" s="2"/>
    </row>
    <row r="683" ht="15.75" customHeight="1">
      <c r="A683" s="2"/>
    </row>
    <row r="684" ht="15.75" customHeight="1">
      <c r="A684" s="2"/>
    </row>
    <row r="685" ht="15.75" customHeight="1">
      <c r="A685" s="2"/>
    </row>
    <row r="686" ht="15.75" customHeight="1">
      <c r="A686" s="2"/>
    </row>
    <row r="687" ht="15.75" customHeight="1">
      <c r="A687" s="2"/>
    </row>
    <row r="688" ht="15.75" customHeight="1">
      <c r="A688" s="2"/>
    </row>
    <row r="689" ht="15.75" customHeight="1">
      <c r="A689" s="2"/>
    </row>
    <row r="690" ht="15.75" customHeight="1">
      <c r="A690" s="2"/>
    </row>
    <row r="691" ht="15.75" customHeight="1">
      <c r="A691" s="2"/>
    </row>
    <row r="692" ht="15.75" customHeight="1">
      <c r="A692" s="2"/>
    </row>
    <row r="693" ht="15.75" customHeight="1">
      <c r="A693" s="2"/>
    </row>
    <row r="694" ht="15.75" customHeight="1">
      <c r="A694" s="2"/>
    </row>
    <row r="695" ht="15.75" customHeight="1">
      <c r="A695" s="2"/>
    </row>
    <row r="696" ht="15.75" customHeight="1">
      <c r="A696" s="2"/>
    </row>
    <row r="697" ht="15.75" customHeight="1">
      <c r="A697" s="2"/>
    </row>
    <row r="698" ht="15.75" customHeight="1">
      <c r="A698" s="2"/>
    </row>
    <row r="699" ht="15.75" customHeight="1">
      <c r="A699" s="2"/>
    </row>
    <row r="700" ht="15.75" customHeight="1">
      <c r="A700" s="2"/>
    </row>
    <row r="701" ht="15.75" customHeight="1">
      <c r="A701" s="2"/>
    </row>
    <row r="702" ht="15.75" customHeight="1">
      <c r="A702" s="2"/>
    </row>
    <row r="703" ht="15.75" customHeight="1">
      <c r="A703" s="2"/>
    </row>
    <row r="704" ht="15.75" customHeight="1">
      <c r="A704" s="2"/>
    </row>
    <row r="705" ht="15.75" customHeight="1">
      <c r="A705" s="2"/>
    </row>
    <row r="706" ht="15.75" customHeight="1">
      <c r="A706" s="2"/>
    </row>
    <row r="707" ht="15.75" customHeight="1">
      <c r="A707" s="2"/>
    </row>
    <row r="708" ht="15.75" customHeight="1">
      <c r="A708" s="2"/>
    </row>
    <row r="709" ht="15.75" customHeight="1">
      <c r="A709" s="2"/>
    </row>
    <row r="710" ht="15.75" customHeight="1">
      <c r="A710" s="2"/>
    </row>
    <row r="711" ht="15.75" customHeight="1">
      <c r="A711" s="2"/>
    </row>
    <row r="712" ht="15.75" customHeight="1">
      <c r="A712" s="2"/>
    </row>
    <row r="713" ht="15.75" customHeight="1">
      <c r="A713" s="2"/>
    </row>
    <row r="714" ht="15.75" customHeight="1">
      <c r="A714" s="2"/>
    </row>
    <row r="715" ht="15.75" customHeight="1">
      <c r="A715" s="2"/>
    </row>
    <row r="716" ht="15.75" customHeight="1">
      <c r="A716" s="2"/>
    </row>
    <row r="717" ht="15.75" customHeight="1">
      <c r="A717" s="2"/>
    </row>
    <row r="718" ht="15.75" customHeight="1">
      <c r="A718" s="2"/>
    </row>
    <row r="719" ht="15.75" customHeight="1">
      <c r="A719" s="2"/>
    </row>
    <row r="720" ht="15.75" customHeight="1">
      <c r="A720" s="2"/>
    </row>
    <row r="721" ht="15.75" customHeight="1">
      <c r="A721" s="2"/>
    </row>
    <row r="722" ht="15.75" customHeight="1">
      <c r="A722" s="2"/>
    </row>
    <row r="723" ht="15.75" customHeight="1">
      <c r="A723" s="2"/>
    </row>
    <row r="724" ht="15.75" customHeight="1">
      <c r="A724" s="2"/>
    </row>
    <row r="725" ht="15.75" customHeight="1">
      <c r="A725" s="2"/>
    </row>
    <row r="726" ht="15.75" customHeight="1">
      <c r="A726" s="2"/>
    </row>
    <row r="727" ht="15.75" customHeight="1">
      <c r="A727" s="2"/>
    </row>
    <row r="728" ht="15.75" customHeight="1">
      <c r="A728" s="2"/>
    </row>
    <row r="729" ht="15.75" customHeight="1">
      <c r="A729" s="2"/>
    </row>
    <row r="730" ht="15.75" customHeight="1">
      <c r="A730" s="2"/>
    </row>
    <row r="731" ht="15.75" customHeight="1">
      <c r="A731" s="2"/>
    </row>
    <row r="732" ht="15.75" customHeight="1">
      <c r="A732" s="2"/>
    </row>
    <row r="733" ht="15.75" customHeight="1">
      <c r="A733" s="2"/>
    </row>
    <row r="734" ht="15.75" customHeight="1">
      <c r="A734" s="2"/>
    </row>
    <row r="735" ht="15.75" customHeight="1">
      <c r="A735" s="2"/>
    </row>
    <row r="736" ht="15.75" customHeight="1">
      <c r="A736" s="2"/>
    </row>
    <row r="737" ht="15.75" customHeight="1">
      <c r="A737" s="2"/>
    </row>
    <row r="738" ht="15.75" customHeight="1">
      <c r="A738" s="2"/>
    </row>
    <row r="739" ht="15.75" customHeight="1">
      <c r="A739" s="2"/>
    </row>
    <row r="740" ht="15.75" customHeight="1">
      <c r="A740" s="2"/>
    </row>
    <row r="741" ht="15.75" customHeight="1">
      <c r="A741" s="2"/>
    </row>
    <row r="742" ht="15.75" customHeight="1">
      <c r="A742" s="2"/>
    </row>
    <row r="743" ht="15.75" customHeight="1">
      <c r="A743" s="2"/>
    </row>
    <row r="744" ht="15.75" customHeight="1">
      <c r="A744" s="2"/>
    </row>
    <row r="745" ht="15.75" customHeight="1">
      <c r="A745" s="2"/>
    </row>
    <row r="746" ht="15.75" customHeight="1">
      <c r="A746" s="2"/>
    </row>
    <row r="747" ht="15.75" customHeight="1">
      <c r="A747" s="2"/>
    </row>
    <row r="748" ht="15.75" customHeight="1">
      <c r="A748" s="2"/>
    </row>
    <row r="749" ht="15.75" customHeight="1">
      <c r="A749" s="2"/>
    </row>
    <row r="750" ht="15.75" customHeight="1">
      <c r="A750" s="2"/>
    </row>
    <row r="751" ht="15.75" customHeight="1">
      <c r="A751" s="2"/>
    </row>
    <row r="752" ht="15.75" customHeight="1">
      <c r="A752" s="2"/>
    </row>
    <row r="753" ht="15.75" customHeight="1">
      <c r="A753" s="2"/>
    </row>
    <row r="754" ht="15.75" customHeight="1">
      <c r="A754" s="2"/>
    </row>
    <row r="755" ht="15.75" customHeight="1">
      <c r="A755" s="2"/>
    </row>
    <row r="756" ht="15.75" customHeight="1">
      <c r="A756" s="2"/>
    </row>
    <row r="757" ht="15.75" customHeight="1">
      <c r="A757" s="2"/>
    </row>
    <row r="758" ht="15.75" customHeight="1">
      <c r="A758" s="2"/>
    </row>
    <row r="759" ht="15.75" customHeight="1">
      <c r="A759" s="2"/>
    </row>
    <row r="760" ht="15.75" customHeight="1">
      <c r="A760" s="2"/>
    </row>
    <row r="761" ht="15.75" customHeight="1">
      <c r="A761" s="2"/>
    </row>
    <row r="762" ht="15.75" customHeight="1">
      <c r="A762" s="2"/>
    </row>
    <row r="763" ht="15.75" customHeight="1">
      <c r="A763" s="2"/>
    </row>
    <row r="764" ht="15.75" customHeight="1">
      <c r="A764" s="2"/>
    </row>
    <row r="765" ht="15.75" customHeight="1">
      <c r="A765" s="2"/>
    </row>
    <row r="766" ht="15.75" customHeight="1">
      <c r="A766" s="2"/>
    </row>
    <row r="767" ht="15.75" customHeight="1">
      <c r="A767" s="2"/>
    </row>
    <row r="768" ht="15.75" customHeight="1">
      <c r="A768" s="2"/>
    </row>
    <row r="769" ht="15.75" customHeight="1">
      <c r="A769" s="2"/>
    </row>
    <row r="770" ht="15.75" customHeight="1">
      <c r="A770" s="2"/>
    </row>
    <row r="771" ht="15.75" customHeight="1">
      <c r="A771" s="2"/>
    </row>
    <row r="772" ht="15.75" customHeight="1">
      <c r="A772" s="2"/>
    </row>
    <row r="773" ht="15.75" customHeight="1">
      <c r="A773" s="2"/>
    </row>
    <row r="774" ht="15.75" customHeight="1">
      <c r="A774" s="2"/>
    </row>
    <row r="775" ht="15.75" customHeight="1">
      <c r="A775" s="2"/>
    </row>
    <row r="776" ht="15.75" customHeight="1">
      <c r="A776" s="2"/>
    </row>
    <row r="777" ht="15.75" customHeight="1">
      <c r="A777" s="2"/>
    </row>
    <row r="778" ht="15.75" customHeight="1">
      <c r="A778" s="2"/>
    </row>
    <row r="779" ht="15.75" customHeight="1">
      <c r="A779" s="2"/>
    </row>
    <row r="780" ht="15.75" customHeight="1">
      <c r="A780" s="2"/>
    </row>
    <row r="781" ht="15.75" customHeight="1">
      <c r="A781" s="2"/>
    </row>
    <row r="782" ht="15.75" customHeight="1">
      <c r="A782" s="2"/>
    </row>
    <row r="783" ht="15.75" customHeight="1">
      <c r="A783" s="2"/>
    </row>
    <row r="784" ht="15.75" customHeight="1">
      <c r="A784" s="2"/>
    </row>
    <row r="785" ht="15.75" customHeight="1">
      <c r="A785" s="2"/>
    </row>
    <row r="786" ht="15.75" customHeight="1">
      <c r="A786" s="2"/>
    </row>
    <row r="787" ht="15.75" customHeight="1">
      <c r="A787" s="2"/>
    </row>
    <row r="788" ht="15.75" customHeight="1">
      <c r="A788" s="2"/>
    </row>
    <row r="789" ht="15.75" customHeight="1">
      <c r="A789" s="2"/>
    </row>
    <row r="790" ht="15.75" customHeight="1">
      <c r="A790" s="2"/>
    </row>
    <row r="791" ht="15.75" customHeight="1">
      <c r="A791" s="2"/>
    </row>
    <row r="792" ht="15.75" customHeight="1">
      <c r="A792" s="2"/>
    </row>
    <row r="793" ht="15.75" customHeight="1">
      <c r="A793" s="2"/>
    </row>
    <row r="794" ht="15.75" customHeight="1">
      <c r="A794" s="2"/>
    </row>
    <row r="795" ht="15.75" customHeight="1">
      <c r="A795" s="2"/>
    </row>
    <row r="796" ht="15.75" customHeight="1">
      <c r="A796" s="2"/>
    </row>
    <row r="797" ht="15.75" customHeight="1">
      <c r="A797" s="2"/>
    </row>
    <row r="798" ht="15.75" customHeight="1">
      <c r="A798" s="2"/>
    </row>
    <row r="799" ht="15.75" customHeight="1">
      <c r="A799" s="2"/>
    </row>
    <row r="800" ht="15.75" customHeight="1">
      <c r="A800" s="2"/>
    </row>
    <row r="801" ht="15.75" customHeight="1">
      <c r="A801" s="2"/>
    </row>
    <row r="802" ht="15.75" customHeight="1">
      <c r="A802" s="2"/>
    </row>
    <row r="803" ht="15.75" customHeight="1">
      <c r="A803" s="2"/>
    </row>
    <row r="804" ht="15.75" customHeight="1">
      <c r="A804" s="2"/>
    </row>
    <row r="805" ht="15.75" customHeight="1">
      <c r="A805" s="2"/>
    </row>
    <row r="806" ht="15.75" customHeight="1">
      <c r="A806" s="2"/>
    </row>
    <row r="807" ht="15.75" customHeight="1">
      <c r="A807" s="2"/>
    </row>
    <row r="808" ht="15.75" customHeight="1">
      <c r="A808" s="2"/>
    </row>
    <row r="809" ht="15.75" customHeight="1">
      <c r="A809" s="2"/>
    </row>
    <row r="810" ht="15.75" customHeight="1">
      <c r="A810" s="2"/>
    </row>
    <row r="811" ht="15.75" customHeight="1">
      <c r="A811" s="2"/>
    </row>
    <row r="812" ht="15.75" customHeight="1">
      <c r="A812" s="2"/>
    </row>
    <row r="813" ht="15.75" customHeight="1">
      <c r="A813" s="2"/>
    </row>
    <row r="814" ht="15.75" customHeight="1">
      <c r="A814" s="2"/>
    </row>
    <row r="815" ht="15.75" customHeight="1">
      <c r="A815" s="2"/>
    </row>
    <row r="816" ht="15.75" customHeight="1">
      <c r="A816" s="2"/>
    </row>
    <row r="817" ht="15.75" customHeight="1">
      <c r="A817" s="2"/>
    </row>
    <row r="818" ht="15.75" customHeight="1">
      <c r="A818" s="2"/>
    </row>
    <row r="819" ht="15.75" customHeight="1">
      <c r="A819" s="2"/>
    </row>
    <row r="820" ht="15.75" customHeight="1">
      <c r="A820" s="2"/>
    </row>
    <row r="821" ht="15.75" customHeight="1">
      <c r="A821" s="2"/>
    </row>
    <row r="822" ht="15.75" customHeight="1">
      <c r="A822" s="2"/>
    </row>
    <row r="823" ht="15.75" customHeight="1">
      <c r="A823" s="2"/>
    </row>
    <row r="824" ht="15.75" customHeight="1">
      <c r="A824" s="2"/>
    </row>
    <row r="825" ht="15.75" customHeight="1">
      <c r="A825" s="2"/>
    </row>
    <row r="826" ht="15.75" customHeight="1">
      <c r="A826" s="2"/>
    </row>
    <row r="827" ht="15.75" customHeight="1">
      <c r="A827" s="2"/>
    </row>
    <row r="828" ht="15.75" customHeight="1">
      <c r="A828" s="2"/>
    </row>
    <row r="829" ht="15.75" customHeight="1">
      <c r="A829" s="2"/>
    </row>
    <row r="830" ht="15.75" customHeight="1">
      <c r="A830" s="2"/>
    </row>
    <row r="831" ht="15.75" customHeight="1">
      <c r="A831" s="2"/>
    </row>
    <row r="832" ht="15.75" customHeight="1">
      <c r="A832" s="2"/>
    </row>
    <row r="833" ht="15.75" customHeight="1">
      <c r="A833" s="2"/>
    </row>
    <row r="834" ht="15.75" customHeight="1">
      <c r="A834" s="2"/>
    </row>
    <row r="835" ht="15.75" customHeight="1">
      <c r="A835" s="2"/>
    </row>
    <row r="836" ht="15.75" customHeight="1">
      <c r="A836" s="2"/>
    </row>
    <row r="837" ht="15.75" customHeight="1">
      <c r="A837" s="2"/>
    </row>
    <row r="838" ht="15.75" customHeight="1">
      <c r="A838" s="2"/>
    </row>
    <row r="839" ht="15.75" customHeight="1">
      <c r="A839" s="2"/>
    </row>
    <row r="840" ht="15.75" customHeight="1">
      <c r="A840" s="2"/>
    </row>
    <row r="841" ht="15.75" customHeight="1">
      <c r="A841" s="2"/>
    </row>
    <row r="842" ht="15.75" customHeight="1">
      <c r="A842" s="2"/>
    </row>
    <row r="843" ht="15.75" customHeight="1">
      <c r="A843" s="2"/>
    </row>
    <row r="844" ht="15.75" customHeight="1">
      <c r="A844" s="2"/>
    </row>
    <row r="845" ht="15.75" customHeight="1">
      <c r="A845" s="2"/>
    </row>
    <row r="846" ht="15.75" customHeight="1">
      <c r="A846" s="2"/>
    </row>
    <row r="847" ht="15.75" customHeight="1">
      <c r="A847" s="2"/>
    </row>
    <row r="848" ht="15.75" customHeight="1">
      <c r="A848" s="2"/>
    </row>
    <row r="849" ht="15.75" customHeight="1">
      <c r="A849" s="2"/>
    </row>
    <row r="850" ht="15.75" customHeight="1">
      <c r="A850" s="2"/>
    </row>
    <row r="851" ht="15.75" customHeight="1">
      <c r="A851" s="2"/>
    </row>
    <row r="852" ht="15.75" customHeight="1">
      <c r="A852" s="2"/>
    </row>
    <row r="853" ht="15.75" customHeight="1">
      <c r="A853" s="2"/>
    </row>
    <row r="854" ht="15.75" customHeight="1">
      <c r="A854" s="2"/>
    </row>
    <row r="855" ht="15.75" customHeight="1">
      <c r="A855" s="2"/>
    </row>
    <row r="856" ht="15.75" customHeight="1">
      <c r="A856" s="2"/>
    </row>
    <row r="857" ht="15.75" customHeight="1">
      <c r="A857" s="2"/>
    </row>
    <row r="858" ht="15.75" customHeight="1">
      <c r="A858" s="2"/>
    </row>
    <row r="859" ht="15.75" customHeight="1">
      <c r="A859" s="2"/>
    </row>
    <row r="860" ht="15.75" customHeight="1">
      <c r="A860" s="2"/>
    </row>
    <row r="861" ht="15.75" customHeight="1">
      <c r="A861" s="2"/>
    </row>
    <row r="862" ht="15.75" customHeight="1">
      <c r="A862" s="2"/>
    </row>
    <row r="863" ht="15.75" customHeight="1">
      <c r="A863" s="2"/>
    </row>
    <row r="864" ht="15.75" customHeight="1">
      <c r="A864" s="2"/>
    </row>
    <row r="865" ht="15.75" customHeight="1">
      <c r="A865" s="2"/>
    </row>
    <row r="866" ht="15.75" customHeight="1">
      <c r="A866" s="2"/>
    </row>
    <row r="867" ht="15.75" customHeight="1">
      <c r="A867" s="2"/>
    </row>
    <row r="868" ht="15.75" customHeight="1">
      <c r="A868" s="2"/>
    </row>
    <row r="869" ht="15.75" customHeight="1">
      <c r="A869" s="2"/>
    </row>
    <row r="870" ht="15.75" customHeight="1">
      <c r="A870" s="2"/>
    </row>
    <row r="871" ht="15.75" customHeight="1">
      <c r="A871" s="2"/>
    </row>
    <row r="872" ht="15.75" customHeight="1">
      <c r="A872" s="2"/>
    </row>
    <row r="873" ht="15.75" customHeight="1">
      <c r="A873" s="2"/>
    </row>
    <row r="874" ht="15.75" customHeight="1">
      <c r="A874" s="2"/>
    </row>
    <row r="875" ht="15.75" customHeight="1">
      <c r="A875" s="2"/>
    </row>
    <row r="876" ht="15.75" customHeight="1">
      <c r="A876" s="2"/>
    </row>
    <row r="877" ht="15.75" customHeight="1">
      <c r="A877" s="2"/>
    </row>
    <row r="878" ht="15.75" customHeight="1">
      <c r="A878" s="2"/>
    </row>
    <row r="879" ht="15.75" customHeight="1">
      <c r="A879" s="2"/>
    </row>
    <row r="880" ht="15.75" customHeight="1">
      <c r="A880" s="2"/>
    </row>
    <row r="881" ht="15.75" customHeight="1">
      <c r="A881" s="2"/>
    </row>
    <row r="882" ht="15.75" customHeight="1">
      <c r="A882" s="2"/>
    </row>
    <row r="883" ht="15.75" customHeight="1">
      <c r="A883" s="2"/>
    </row>
    <row r="884" ht="15.75" customHeight="1">
      <c r="A884" s="2"/>
    </row>
    <row r="885" ht="15.75" customHeight="1">
      <c r="A885" s="2"/>
    </row>
    <row r="886" ht="15.75" customHeight="1">
      <c r="A886" s="2"/>
    </row>
    <row r="887" ht="15.75" customHeight="1">
      <c r="A887" s="2"/>
    </row>
    <row r="888" ht="15.75" customHeight="1">
      <c r="A888" s="2"/>
    </row>
    <row r="889" ht="15.75" customHeight="1">
      <c r="A889" s="2"/>
    </row>
    <row r="890" ht="15.75" customHeight="1">
      <c r="A890" s="2"/>
    </row>
    <row r="891" ht="15.75" customHeight="1">
      <c r="A891" s="2"/>
    </row>
    <row r="892" ht="15.75" customHeight="1">
      <c r="A892" s="2"/>
    </row>
    <row r="893" ht="15.75" customHeight="1">
      <c r="A893" s="2"/>
    </row>
    <row r="894" ht="15.75" customHeight="1">
      <c r="A894" s="2"/>
    </row>
    <row r="895" ht="15.75" customHeight="1">
      <c r="A895" s="2"/>
    </row>
    <row r="896" ht="15.75" customHeight="1">
      <c r="A896" s="2"/>
    </row>
    <row r="897" ht="15.75" customHeight="1">
      <c r="A897" s="2"/>
    </row>
    <row r="898" ht="15.75" customHeight="1">
      <c r="A898" s="2"/>
    </row>
    <row r="899" ht="15.75" customHeight="1">
      <c r="A899" s="2"/>
    </row>
    <row r="900" ht="15.75" customHeight="1">
      <c r="A900" s="2"/>
    </row>
    <row r="901" ht="15.75" customHeight="1">
      <c r="A901" s="2"/>
    </row>
    <row r="902" ht="15.75" customHeight="1">
      <c r="A902" s="2"/>
    </row>
    <row r="903" ht="15.75" customHeight="1">
      <c r="A903" s="2"/>
    </row>
    <row r="904" ht="15.75" customHeight="1">
      <c r="A904" s="2"/>
    </row>
    <row r="905" ht="15.75" customHeight="1">
      <c r="A905" s="2"/>
    </row>
    <row r="906" ht="15.75" customHeight="1">
      <c r="A906" s="2"/>
    </row>
    <row r="907" ht="15.75" customHeight="1">
      <c r="A907" s="2"/>
    </row>
    <row r="908" ht="15.75" customHeight="1">
      <c r="A908" s="2"/>
    </row>
    <row r="909" ht="15.75" customHeight="1">
      <c r="A909" s="2"/>
    </row>
    <row r="910" ht="15.75" customHeight="1">
      <c r="A910" s="2"/>
    </row>
    <row r="911" ht="15.75" customHeight="1">
      <c r="A911" s="2"/>
    </row>
    <row r="912" ht="15.75" customHeight="1">
      <c r="A912" s="2"/>
    </row>
    <row r="913" ht="15.75" customHeight="1">
      <c r="A913" s="2"/>
    </row>
    <row r="914" ht="15.75" customHeight="1">
      <c r="A914" s="2"/>
    </row>
    <row r="915" ht="15.75" customHeight="1">
      <c r="A915" s="2"/>
    </row>
    <row r="916" ht="15.75" customHeight="1">
      <c r="A916" s="2"/>
    </row>
    <row r="917" ht="15.75" customHeight="1">
      <c r="A917" s="2"/>
    </row>
    <row r="918" ht="15.75" customHeight="1">
      <c r="A918" s="2"/>
    </row>
    <row r="919" ht="15.75" customHeight="1">
      <c r="A919" s="2"/>
    </row>
    <row r="920" ht="15.75" customHeight="1">
      <c r="A920" s="2"/>
    </row>
    <row r="921" ht="15.75" customHeight="1">
      <c r="A921" s="2"/>
    </row>
    <row r="922" ht="15.75" customHeight="1">
      <c r="A922" s="2"/>
    </row>
    <row r="923" ht="15.75" customHeight="1">
      <c r="A923" s="2"/>
    </row>
    <row r="924" ht="15.75" customHeight="1">
      <c r="A924" s="2"/>
    </row>
    <row r="925" ht="15.75" customHeight="1">
      <c r="A925" s="2"/>
    </row>
    <row r="926" ht="15.75" customHeight="1">
      <c r="A926" s="2"/>
    </row>
    <row r="927" ht="15.75" customHeight="1">
      <c r="A927" s="2"/>
    </row>
    <row r="928" ht="15.75" customHeight="1">
      <c r="A928" s="2"/>
    </row>
    <row r="929" ht="15.75" customHeight="1">
      <c r="A929" s="2"/>
    </row>
    <row r="930" ht="15.75" customHeight="1">
      <c r="A930" s="2"/>
    </row>
    <row r="931" ht="15.75" customHeight="1">
      <c r="A931" s="2"/>
    </row>
    <row r="932" ht="15.75" customHeight="1">
      <c r="A932" s="2"/>
    </row>
    <row r="933" ht="15.75" customHeight="1">
      <c r="A933" s="2"/>
    </row>
    <row r="934" ht="15.75" customHeight="1">
      <c r="A934" s="2"/>
    </row>
    <row r="935" ht="15.75" customHeight="1">
      <c r="A935" s="2"/>
    </row>
    <row r="936" ht="15.75" customHeight="1">
      <c r="A936" s="2"/>
    </row>
    <row r="937" ht="15.75" customHeight="1">
      <c r="A937" s="2"/>
    </row>
    <row r="938" ht="15.75" customHeight="1">
      <c r="A938" s="2"/>
    </row>
    <row r="939" ht="15.75" customHeight="1">
      <c r="A939" s="2"/>
    </row>
    <row r="940" ht="15.75" customHeight="1">
      <c r="A940" s="2"/>
    </row>
    <row r="941" ht="15.75" customHeight="1">
      <c r="A941" s="2"/>
    </row>
    <row r="942" ht="15.75" customHeight="1">
      <c r="A942" s="2"/>
    </row>
    <row r="943" ht="15.75" customHeight="1">
      <c r="A943" s="2"/>
    </row>
    <row r="944" ht="15.75" customHeight="1">
      <c r="A944" s="2"/>
    </row>
    <row r="945" ht="15.75" customHeight="1">
      <c r="A945" s="2"/>
    </row>
    <row r="946" ht="15.75" customHeight="1">
      <c r="A946" s="2"/>
    </row>
    <row r="947" ht="15.75" customHeight="1">
      <c r="A947" s="2"/>
    </row>
    <row r="948" ht="15.75" customHeight="1">
      <c r="A948" s="2"/>
    </row>
    <row r="949" ht="15.75" customHeight="1">
      <c r="A949" s="2"/>
    </row>
    <row r="950" ht="15.75" customHeight="1">
      <c r="A950" s="2"/>
    </row>
    <row r="951" ht="15.75" customHeight="1">
      <c r="A951" s="2"/>
    </row>
    <row r="952" ht="15.75" customHeight="1">
      <c r="A952" s="2"/>
    </row>
    <row r="953" ht="15.75" customHeight="1">
      <c r="A953" s="2"/>
    </row>
    <row r="954" ht="15.75" customHeight="1">
      <c r="A954" s="2"/>
    </row>
    <row r="955" ht="15.75" customHeight="1">
      <c r="A955" s="2"/>
    </row>
    <row r="956" ht="15.75" customHeight="1">
      <c r="A956" s="2"/>
    </row>
    <row r="957" ht="15.75" customHeight="1">
      <c r="A957" s="2"/>
    </row>
    <row r="958" ht="15.75" customHeight="1">
      <c r="A958" s="2"/>
    </row>
    <row r="959" ht="15.75" customHeight="1">
      <c r="A959" s="2"/>
    </row>
    <row r="960" ht="15.75" customHeight="1">
      <c r="A960" s="2"/>
    </row>
    <row r="961" ht="15.75" customHeight="1">
      <c r="A961" s="2"/>
    </row>
    <row r="962" ht="15.75" customHeight="1">
      <c r="A962" s="2"/>
    </row>
    <row r="963" ht="15.75" customHeight="1">
      <c r="A963" s="2"/>
    </row>
    <row r="964" ht="15.75" customHeight="1">
      <c r="A964" s="2"/>
    </row>
    <row r="965" ht="15.75" customHeight="1">
      <c r="A965" s="2"/>
    </row>
    <row r="966" ht="15.75" customHeight="1">
      <c r="A966" s="2"/>
    </row>
    <row r="967" ht="15.75" customHeight="1">
      <c r="A967" s="2"/>
    </row>
    <row r="968" ht="15.75" customHeight="1">
      <c r="A968" s="2"/>
    </row>
    <row r="969" ht="15.75" customHeight="1">
      <c r="A969" s="2"/>
    </row>
    <row r="970" ht="15.75" customHeight="1">
      <c r="A970" s="2"/>
    </row>
    <row r="971" ht="15.75" customHeight="1">
      <c r="A971" s="2"/>
    </row>
    <row r="972" ht="15.75" customHeight="1">
      <c r="A972" s="2"/>
    </row>
    <row r="973" ht="15.75" customHeight="1">
      <c r="A973" s="2"/>
    </row>
    <row r="974" ht="15.75" customHeight="1">
      <c r="A974" s="2"/>
    </row>
    <row r="975" ht="15.75" customHeight="1">
      <c r="A975" s="2"/>
    </row>
    <row r="976" ht="15.75" customHeight="1">
      <c r="A976" s="2"/>
    </row>
    <row r="977" ht="15.75" customHeight="1">
      <c r="A977" s="2"/>
    </row>
    <row r="978" ht="15.75" customHeight="1">
      <c r="A978" s="2"/>
    </row>
    <row r="979" ht="15.75" customHeight="1">
      <c r="A979" s="2"/>
    </row>
    <row r="980" ht="15.75" customHeight="1">
      <c r="A980" s="2"/>
    </row>
    <row r="981" ht="15.75" customHeight="1">
      <c r="A981" s="2"/>
    </row>
    <row r="982" ht="15.75" customHeight="1">
      <c r="A982" s="2"/>
    </row>
    <row r="983" ht="15.75" customHeight="1">
      <c r="A983" s="2"/>
    </row>
    <row r="984" ht="15.75" customHeight="1">
      <c r="A984" s="2"/>
    </row>
    <row r="985" ht="15.75" customHeight="1">
      <c r="A985" s="2"/>
    </row>
    <row r="986" ht="15.75" customHeight="1">
      <c r="A986" s="2"/>
    </row>
    <row r="987" ht="15.75" customHeight="1">
      <c r="A987" s="2"/>
    </row>
    <row r="988" ht="15.75" customHeight="1">
      <c r="A988" s="2"/>
    </row>
    <row r="989" ht="15.75" customHeight="1">
      <c r="A989" s="2"/>
    </row>
    <row r="990" ht="15.75" customHeight="1">
      <c r="A990" s="2"/>
    </row>
    <row r="991" ht="15.75" customHeight="1">
      <c r="A991" s="2"/>
    </row>
    <row r="992" ht="15.75" customHeight="1">
      <c r="A992" s="2"/>
    </row>
    <row r="993" ht="15.75" customHeight="1">
      <c r="A993" s="2"/>
    </row>
    <row r="994" ht="15.75" customHeight="1">
      <c r="A994" s="2"/>
    </row>
    <row r="995" ht="15.75" customHeight="1">
      <c r="A995" s="2"/>
    </row>
    <row r="996" ht="15.75" customHeight="1">
      <c r="A996" s="2"/>
    </row>
    <row r="997" ht="15.75" customHeight="1">
      <c r="A997" s="2"/>
    </row>
    <row r="998" ht="15.75" customHeight="1">
      <c r="A998" s="2"/>
    </row>
    <row r="999" ht="15.75" customHeight="1">
      <c r="A999" s="2"/>
    </row>
    <row r="1000" ht="15.75" customHeight="1">
      <c r="A1000" s="2"/>
    </row>
  </sheetData>
  <printOptions/>
  <pageMargins bottom="1.0" footer="0.0" header="0.0" left="0.75" right="0.75" top="1.0"/>
  <pageSetup paperSize="9" orientation="portrait"/>
  <drawing r:id="rId1"/>
</worksheet>
</file>